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filterPrivacy="1" codeName="ThisWorkbook"/>
  <xr:revisionPtr revIDLastSave="0" documentId="13_ncr:1_{9DD12C0A-AE14-4742-8380-BFED6D132D71}" xr6:coauthVersionLast="47" xr6:coauthVersionMax="47" xr10:uidLastSave="{00000000-0000-0000-0000-000000000000}"/>
  <bookViews>
    <workbookView xWindow="-120" yWindow="-120" windowWidth="29040" windowHeight="15840" tabRatio="913" firstSheet="24" activeTab="24" xr2:uid="{00000000-000D-0000-FFFF-FFFF00000000}"/>
  </bookViews>
  <sheets>
    <sheet name="DESCONTO" sheetId="70" r:id="rId1"/>
    <sheet name="01 - Dados de Entrada" sheetId="19" r:id="rId2"/>
    <sheet name="02 - Evolução Populacional" sheetId="20" r:id="rId3"/>
    <sheet name="03 - Geração de Resíduos" sheetId="24" r:id="rId4"/>
    <sheet name="04 - Veículos e Equipamentos" sheetId="32" r:id="rId5"/>
    <sheet name="05 - Relação de funcionários" sheetId="30" r:id="rId6"/>
    <sheet name="06 - Salários e encargos" sheetId="44" r:id="rId7"/>
    <sheet name="07 - Custos com pessoal" sheetId="35" r:id="rId8"/>
    <sheet name="08 - Custos com EPI e uniformes" sheetId="45" r:id="rId9"/>
    <sheet name="09 -Combustíveis, óleos, graxa " sheetId="39" r:id="rId10"/>
    <sheet name="10 - Rodagem" sheetId="40" r:id="rId11"/>
    <sheet name="11 - Manutenção" sheetId="41" r:id="rId12"/>
    <sheet name="12 - IPVA + Licenciamento" sheetId="52" r:id="rId13"/>
    <sheet name="13 - Despesas diversas (ADM)" sheetId="50" r:id="rId14"/>
    <sheet name="14 - Investimentos" sheetId="33" r:id="rId15"/>
    <sheet name="14.1 - Resumo " sheetId="53" r:id="rId16"/>
    <sheet name="15 - Depreciação" sheetId="68" r:id="rId17"/>
    <sheet name="16 - RU" sheetId="67" r:id="rId18"/>
    <sheet name="17 - Custos" sheetId="36" r:id="rId19"/>
    <sheet name="18 - Tarifa - RSU" sheetId="28" r:id="rId20"/>
    <sheet name="20 - Contraprestação Prefeitura" sheetId="47" r:id="rId21"/>
    <sheet name="21 - Inadimplência" sheetId="49" r:id="rId22"/>
    <sheet name="22 - Seguros" sheetId="58" r:id="rId23"/>
    <sheet name="23 - ARIS" sheetId="57" r:id="rId24"/>
    <sheet name="24 - SAMAE" sheetId="56" r:id="rId25"/>
    <sheet name="25- Crédito PIS-COFINS" sheetId="55" r:id="rId26"/>
    <sheet name="25.1- Crédito PIS-COFINS " sheetId="69" r:id="rId27"/>
    <sheet name="26 - IFRIC 12" sheetId="62" r:id="rId28"/>
    <sheet name="27 - Financiamento" sheetId="63" r:id="rId29"/>
    <sheet name="28 - Imposto de Renda" sheetId="64" r:id="rId30"/>
    <sheet name="29 - Balanço Patrimonial" sheetId="54" r:id="rId31"/>
    <sheet name="30 - Dem. Resultados" sheetId="37" r:id="rId32"/>
    <sheet name="31 - Fluxo de Caixa" sheetId="26" r:id="rId33"/>
    <sheet name="32 - VPL e TIR" sheetId="60" r:id="rId34"/>
    <sheet name="33 - WACC" sheetId="61" r:id="rId35"/>
  </sheets>
  <externalReferences>
    <externalReference r:id="rId36"/>
  </externalReferences>
  <definedNames>
    <definedName name="_xlnm._FilterDatabase" localSheetId="6" hidden="1">'06 - Salários e encargos'!$A$5:$J$22</definedName>
    <definedName name="_xlnm._FilterDatabase" localSheetId="14" hidden="1">'14 - Investimentos'!$A$3:$AR$73</definedName>
    <definedName name="_xlnm.Print_Area" localSheetId="1">'01 - Dados de Entrada'!$A$1:$E$355</definedName>
    <definedName name="_xlnm.Print_Area" localSheetId="4">'04 - Veículos e Equipamentos'!$A$1:$AJ$78</definedName>
    <definedName name="_xlnm.Print_Area" localSheetId="6">'06 - Salários e encargos'!$A$1:$K$63</definedName>
    <definedName name="_xlnm.Print_Area" localSheetId="11">'11 - Manutenção'!$A$1:$AK$62</definedName>
    <definedName name="_xlnm.Print_Area" localSheetId="17">'16 - RU'!$A$1:$M$54</definedName>
    <definedName name="_xlnm.Print_Area" localSheetId="20">'20 - Contraprestação Prefeitura'!$A$1:$AN$17</definedName>
    <definedName name="_xlnm.Print_Area" localSheetId="33">'32 - VPL e TIR'!$A$1:$AK$9</definedName>
    <definedName name="Model_Start">'22 - Seguros'!$E$8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70" l="1"/>
  <c r="D54" i="28"/>
  <c r="M32" i="28" l="1"/>
  <c r="M29" i="28"/>
  <c r="K31" i="28"/>
  <c r="E25" i="28" s="1"/>
  <c r="E14" i="47"/>
  <c r="L14" i="47" s="1"/>
  <c r="G19" i="56"/>
  <c r="AI14" i="47" l="1"/>
  <c r="AA14" i="47"/>
  <c r="AN14" i="47"/>
  <c r="X14" i="47"/>
  <c r="S14" i="47"/>
  <c r="K14" i="47"/>
  <c r="E33" i="28"/>
  <c r="E24" i="28"/>
  <c r="E32" i="28"/>
  <c r="E31" i="28"/>
  <c r="E27" i="28"/>
  <c r="E26" i="28"/>
  <c r="E30" i="28"/>
  <c r="E29" i="28"/>
  <c r="E34" i="28"/>
  <c r="E28" i="28"/>
  <c r="E35" i="28"/>
  <c r="AH14" i="47"/>
  <c r="Z14" i="47"/>
  <c r="R14" i="47"/>
  <c r="J14" i="47"/>
  <c r="F14" i="47"/>
  <c r="AG14" i="47"/>
  <c r="Y14" i="47"/>
  <c r="Q14" i="47"/>
  <c r="I14" i="47"/>
  <c r="AM14" i="47"/>
  <c r="AE14" i="47"/>
  <c r="W14" i="47"/>
  <c r="O14" i="47"/>
  <c r="G14" i="47"/>
  <c r="AL14" i="47"/>
  <c r="AD14" i="47"/>
  <c r="V14" i="47"/>
  <c r="N14" i="47"/>
  <c r="M14" i="47"/>
  <c r="AF14" i="47"/>
  <c r="P14" i="47"/>
  <c r="H14" i="47"/>
  <c r="AK14" i="47"/>
  <c r="AC14" i="47"/>
  <c r="U14" i="47"/>
  <c r="AJ14" i="47"/>
  <c r="AB14" i="47"/>
  <c r="T14" i="47"/>
  <c r="G7" i="56"/>
  <c r="G8" i="56"/>
  <c r="G9" i="56"/>
  <c r="G10" i="56"/>
  <c r="G6" i="56"/>
  <c r="G11" i="56" l="1"/>
  <c r="B9" i="70"/>
  <c r="B7" i="70" s="1"/>
  <c r="AJ47" i="20"/>
  <c r="AI47" i="20"/>
  <c r="AH47" i="20"/>
  <c r="AG47" i="20"/>
  <c r="AF47" i="20"/>
  <c r="A47" i="20"/>
  <c r="B47" i="20"/>
  <c r="C47" i="20"/>
  <c r="D47" i="20"/>
  <c r="E47" i="20"/>
  <c r="F47" i="20"/>
  <c r="G47" i="20"/>
  <c r="H47" i="20"/>
  <c r="I47" i="20"/>
  <c r="J47" i="20"/>
  <c r="K47" i="20"/>
  <c r="L47" i="20"/>
  <c r="M47" i="20"/>
  <c r="N47" i="20"/>
  <c r="O47" i="20"/>
  <c r="P47" i="20"/>
  <c r="Q47" i="20"/>
  <c r="R47" i="20"/>
  <c r="S47" i="20"/>
  <c r="T47" i="20"/>
  <c r="U47" i="20"/>
  <c r="V47" i="20"/>
  <c r="W47" i="20"/>
  <c r="X47" i="20"/>
  <c r="Y47" i="20"/>
  <c r="Z47" i="20"/>
  <c r="AA47" i="20"/>
  <c r="AB47" i="20"/>
  <c r="AC47" i="20"/>
  <c r="AD47" i="20"/>
  <c r="AE47" i="20"/>
  <c r="C35" i="28" l="1"/>
  <c r="C34" i="28"/>
  <c r="C33" i="28"/>
  <c r="C32" i="28"/>
  <c r="C31" i="28"/>
  <c r="C30" i="28"/>
  <c r="C29" i="28"/>
  <c r="C28" i="28"/>
  <c r="C27" i="28"/>
  <c r="C26" i="28"/>
  <c r="C25" i="28"/>
  <c r="C24" i="28"/>
  <c r="C382" i="19"/>
  <c r="O2" i="33" l="1"/>
  <c r="A18" i="53" l="1"/>
  <c r="A23" i="53"/>
  <c r="A22" i="53"/>
  <c r="A21" i="53"/>
  <c r="A24" i="53"/>
  <c r="A9" i="53" l="1"/>
  <c r="A8" i="53"/>
  <c r="D9" i="28" l="1"/>
  <c r="C10" i="28"/>
  <c r="C20" i="28" l="1"/>
  <c r="AN11" i="28"/>
  <c r="AN22" i="28" s="1"/>
  <c r="E9" i="28"/>
  <c r="E20" i="28" s="1"/>
  <c r="A8" i="24"/>
  <c r="B8" i="24"/>
  <c r="Q17" i="24" l="1"/>
  <c r="X17" i="24" s="1"/>
  <c r="Q16" i="24"/>
  <c r="X16" i="24" s="1"/>
  <c r="Q31" i="24"/>
  <c r="X31" i="24" s="1"/>
  <c r="Q38" i="24"/>
  <c r="X38" i="24" s="1"/>
  <c r="Q30" i="24"/>
  <c r="X30" i="24" s="1"/>
  <c r="Q22" i="24"/>
  <c r="X22" i="24" s="1"/>
  <c r="Q14" i="24"/>
  <c r="X14" i="24" s="1"/>
  <c r="E39" i="57"/>
  <c r="Q33" i="24"/>
  <c r="X33" i="24" s="1"/>
  <c r="Q25" i="24"/>
  <c r="X25" i="24" s="1"/>
  <c r="Q43" i="24"/>
  <c r="X43" i="24" s="1"/>
  <c r="Q23" i="24"/>
  <c r="X23" i="24" s="1"/>
  <c r="Q37" i="24"/>
  <c r="X37" i="24" s="1"/>
  <c r="Q29" i="24"/>
  <c r="X29" i="24" s="1"/>
  <c r="Q21" i="24"/>
  <c r="X21" i="24" s="1"/>
  <c r="Q13" i="24"/>
  <c r="X13" i="24" s="1"/>
  <c r="Q36" i="24"/>
  <c r="X36" i="24" s="1"/>
  <c r="Q28" i="24"/>
  <c r="X28" i="24" s="1"/>
  <c r="Q20" i="24"/>
  <c r="X20" i="24" s="1"/>
  <c r="Q12" i="24"/>
  <c r="X12" i="24" s="1"/>
  <c r="Q41" i="24"/>
  <c r="X41" i="24" s="1"/>
  <c r="Q32" i="24"/>
  <c r="X32" i="24" s="1"/>
  <c r="Q24" i="24"/>
  <c r="X24" i="24" s="1"/>
  <c r="Q39" i="24"/>
  <c r="X39" i="24" s="1"/>
  <c r="Q35" i="24"/>
  <c r="X35" i="24" s="1"/>
  <c r="Q27" i="24"/>
  <c r="X27" i="24" s="1"/>
  <c r="Q19" i="24"/>
  <c r="X19" i="24" s="1"/>
  <c r="Q11" i="24"/>
  <c r="X11" i="24" s="1"/>
  <c r="Q15" i="24"/>
  <c r="X15" i="24" s="1"/>
  <c r="Q34" i="24"/>
  <c r="X34" i="24" s="1"/>
  <c r="Q26" i="24"/>
  <c r="X26" i="24" s="1"/>
  <c r="Q18" i="24"/>
  <c r="X18" i="24" s="1"/>
  <c r="Q10" i="24"/>
  <c r="X10" i="24" s="1"/>
  <c r="Q9" i="24"/>
  <c r="X9" i="24" s="1"/>
  <c r="D20" i="28"/>
  <c r="Q40" i="24" l="1"/>
  <c r="X40" i="24" s="1"/>
  <c r="Q42" i="24"/>
  <c r="X42" i="24" s="1"/>
  <c r="Q44" i="24"/>
  <c r="F13" i="47" l="1"/>
  <c r="C13" i="61" l="1"/>
  <c r="B3" i="60"/>
  <c r="AL2" i="54"/>
  <c r="AK2" i="54"/>
  <c r="AJ2" i="54"/>
  <c r="AI2" i="54"/>
  <c r="AH2" i="54"/>
  <c r="AG2" i="54"/>
  <c r="AF2" i="54"/>
  <c r="AE2" i="54"/>
  <c r="AD2" i="54"/>
  <c r="AC2" i="54"/>
  <c r="AB2" i="54"/>
  <c r="AA2" i="54"/>
  <c r="Z2" i="54"/>
  <c r="Y2" i="54"/>
  <c r="X2" i="54"/>
  <c r="W2" i="54"/>
  <c r="V2" i="54"/>
  <c r="U2" i="54"/>
  <c r="T2" i="54"/>
  <c r="S2" i="54"/>
  <c r="R2" i="54"/>
  <c r="Q2" i="54"/>
  <c r="P2" i="54"/>
  <c r="O2" i="54"/>
  <c r="N2" i="54"/>
  <c r="M2" i="54"/>
  <c r="L2" i="54"/>
  <c r="K2" i="54"/>
  <c r="J2" i="54"/>
  <c r="I2" i="54"/>
  <c r="H2" i="54"/>
  <c r="G2" i="54"/>
  <c r="F2" i="54"/>
  <c r="E2" i="54"/>
  <c r="D2" i="54"/>
  <c r="AM45" i="57"/>
  <c r="AL45" i="57"/>
  <c r="AK45" i="57"/>
  <c r="AJ45" i="57"/>
  <c r="AI45" i="57"/>
  <c r="AM43" i="57"/>
  <c r="AL43" i="57"/>
  <c r="AK43" i="57"/>
  <c r="AJ43" i="57"/>
  <c r="AI43" i="57"/>
  <c r="AM41" i="57"/>
  <c r="AL41" i="57"/>
  <c r="AK41" i="57"/>
  <c r="AJ41" i="57"/>
  <c r="AI41" i="57"/>
  <c r="AM39" i="57"/>
  <c r="AL39" i="57"/>
  <c r="AK39" i="57"/>
  <c r="AJ39" i="57"/>
  <c r="AI39" i="57"/>
  <c r="B35" i="58"/>
  <c r="D17" i="58"/>
  <c r="E17" i="58" s="1"/>
  <c r="F17" i="58" s="1"/>
  <c r="G38" i="56"/>
  <c r="G37" i="56"/>
  <c r="G36" i="56"/>
  <c r="G33" i="56"/>
  <c r="G34" i="56" s="1"/>
  <c r="G30" i="56"/>
  <c r="G29" i="56"/>
  <c r="G28" i="56"/>
  <c r="G25" i="56"/>
  <c r="G26" i="56" s="1"/>
  <c r="G14" i="56"/>
  <c r="F44" i="67"/>
  <c r="D36" i="67"/>
  <c r="G13" i="47"/>
  <c r="C37" i="28"/>
  <c r="D15" i="28"/>
  <c r="D14" i="28"/>
  <c r="D13" i="28"/>
  <c r="D10" i="28"/>
  <c r="A11" i="53"/>
  <c r="A10" i="53"/>
  <c r="A7" i="53"/>
  <c r="A5" i="53"/>
  <c r="A4" i="53"/>
  <c r="A3" i="53"/>
  <c r="A2" i="53"/>
  <c r="N1" i="45"/>
  <c r="B43" i="24"/>
  <c r="A43" i="24"/>
  <c r="B42" i="24"/>
  <c r="A42" i="24"/>
  <c r="B41" i="24"/>
  <c r="A41" i="24"/>
  <c r="B40" i="24"/>
  <c r="A40" i="24"/>
  <c r="B39" i="24"/>
  <c r="A39" i="24"/>
  <c r="B38" i="24"/>
  <c r="A38" i="24"/>
  <c r="B37" i="24"/>
  <c r="A37" i="24"/>
  <c r="B36" i="24"/>
  <c r="A36" i="24"/>
  <c r="B35" i="24"/>
  <c r="A35" i="24"/>
  <c r="B34" i="24"/>
  <c r="A34" i="24"/>
  <c r="B33" i="24"/>
  <c r="A33" i="24"/>
  <c r="B32" i="24"/>
  <c r="A32" i="24"/>
  <c r="B31" i="24"/>
  <c r="A31" i="24"/>
  <c r="B30" i="24"/>
  <c r="A30" i="24"/>
  <c r="B29" i="24"/>
  <c r="A29" i="24"/>
  <c r="B28" i="24"/>
  <c r="A28" i="24"/>
  <c r="B27" i="24"/>
  <c r="A27" i="24"/>
  <c r="B26" i="24"/>
  <c r="A26" i="24"/>
  <c r="B25" i="24"/>
  <c r="A25" i="24"/>
  <c r="B24" i="24"/>
  <c r="A24" i="24"/>
  <c r="B23" i="24"/>
  <c r="A23" i="24"/>
  <c r="B22" i="24"/>
  <c r="A22" i="24"/>
  <c r="B21" i="24"/>
  <c r="A21" i="24"/>
  <c r="B20" i="24"/>
  <c r="A20" i="24"/>
  <c r="B19" i="24"/>
  <c r="A19" i="24"/>
  <c r="B18" i="24"/>
  <c r="A18" i="24"/>
  <c r="B17" i="24"/>
  <c r="A17" i="24"/>
  <c r="B16" i="24"/>
  <c r="A16" i="24"/>
  <c r="B15" i="24"/>
  <c r="A15" i="24"/>
  <c r="B14" i="24"/>
  <c r="A14" i="24"/>
  <c r="B13" i="24"/>
  <c r="A13" i="24"/>
  <c r="B12" i="24"/>
  <c r="A12" i="24"/>
  <c r="B11" i="24"/>
  <c r="A11" i="24"/>
  <c r="B10" i="24"/>
  <c r="A10" i="24"/>
  <c r="B9" i="24"/>
  <c r="A9" i="24"/>
  <c r="F7" i="24"/>
  <c r="E7" i="24"/>
  <c r="D7" i="24"/>
  <c r="K8" i="24"/>
  <c r="C7" i="24" l="1"/>
  <c r="J189" i="68"/>
  <c r="R8" i="24"/>
  <c r="G16" i="56"/>
  <c r="G17" i="56" s="1"/>
  <c r="G189" i="68"/>
  <c r="H189" i="68"/>
  <c r="E189" i="68"/>
  <c r="G23" i="56"/>
  <c r="F41" i="67"/>
  <c r="F189" i="68"/>
  <c r="G39" i="56"/>
  <c r="I189" i="68"/>
  <c r="D37" i="28"/>
  <c r="AM47" i="57"/>
  <c r="AJ47" i="57"/>
  <c r="AL47" i="57"/>
  <c r="AI47" i="57"/>
  <c r="AK47" i="57"/>
  <c r="Q41" i="57"/>
  <c r="Q39" i="57"/>
  <c r="Q45" i="57"/>
  <c r="Q43" i="57"/>
  <c r="AG41" i="57"/>
  <c r="AG39" i="57"/>
  <c r="AG45" i="57"/>
  <c r="AG43" i="57"/>
  <c r="S41" i="57"/>
  <c r="S39" i="57"/>
  <c r="S45" i="57"/>
  <c r="S43" i="57"/>
  <c r="R41" i="57"/>
  <c r="R39" i="57"/>
  <c r="R45" i="57"/>
  <c r="R43" i="57"/>
  <c r="Z45" i="57"/>
  <c r="Z43" i="57"/>
  <c r="Z41" i="57"/>
  <c r="Z39" i="57"/>
  <c r="T41" i="57"/>
  <c r="T39" i="57"/>
  <c r="T45" i="57"/>
  <c r="T43" i="57"/>
  <c r="AH41" i="57"/>
  <c r="AH39" i="57"/>
  <c r="AH45" i="57"/>
  <c r="AH43" i="57"/>
  <c r="W39" i="57"/>
  <c r="W45" i="57"/>
  <c r="W43" i="57"/>
  <c r="W41" i="57"/>
  <c r="X39" i="57"/>
  <c r="X45" i="57"/>
  <c r="X43" i="57"/>
  <c r="X41" i="57"/>
  <c r="Y45" i="57"/>
  <c r="Y43" i="57"/>
  <c r="Y41" i="57"/>
  <c r="Y39" i="57"/>
  <c r="AE43" i="57"/>
  <c r="AE41" i="57"/>
  <c r="AE39" i="57"/>
  <c r="AE45" i="57"/>
  <c r="V39" i="57"/>
  <c r="V45" i="57"/>
  <c r="V43" i="57"/>
  <c r="V41" i="57"/>
  <c r="G31" i="56"/>
  <c r="AF43" i="57"/>
  <c r="AF41" i="57"/>
  <c r="AF39" i="57"/>
  <c r="AF45" i="57"/>
  <c r="I45" i="57"/>
  <c r="I43" i="57"/>
  <c r="I41" i="57"/>
  <c r="I39" i="57"/>
  <c r="F39" i="57"/>
  <c r="F45" i="57"/>
  <c r="F43" i="57"/>
  <c r="F41" i="57"/>
  <c r="J45" i="57"/>
  <c r="J43" i="57"/>
  <c r="J41" i="57"/>
  <c r="J39" i="57"/>
  <c r="G39" i="57"/>
  <c r="G45" i="57"/>
  <c r="G43" i="57"/>
  <c r="G41" i="57"/>
  <c r="K45" i="57"/>
  <c r="K43" i="57"/>
  <c r="K41" i="57"/>
  <c r="K39" i="57"/>
  <c r="AA45" i="57"/>
  <c r="AA43" i="57"/>
  <c r="AA41" i="57"/>
  <c r="AA39" i="57"/>
  <c r="H39" i="57"/>
  <c r="H45" i="57"/>
  <c r="H43" i="57"/>
  <c r="H41" i="57"/>
  <c r="F33" i="67"/>
  <c r="L45" i="57"/>
  <c r="L43" i="57"/>
  <c r="L41" i="57"/>
  <c r="L39" i="57"/>
  <c r="AB45" i="57"/>
  <c r="AB43" i="57"/>
  <c r="AB41" i="57"/>
  <c r="AB39" i="57"/>
  <c r="N43" i="57"/>
  <c r="N41" i="57"/>
  <c r="N39" i="57"/>
  <c r="N45" i="57"/>
  <c r="M43" i="57"/>
  <c r="M41" i="57"/>
  <c r="M39" i="57"/>
  <c r="M45" i="57"/>
  <c r="AC43" i="57"/>
  <c r="AC41" i="57"/>
  <c r="AC39" i="57"/>
  <c r="AC45" i="57"/>
  <c r="O43" i="57"/>
  <c r="O41" i="57"/>
  <c r="O39" i="57"/>
  <c r="O45" i="57"/>
  <c r="AD43" i="57"/>
  <c r="AD41" i="57"/>
  <c r="AD39" i="57"/>
  <c r="AD45" i="57"/>
  <c r="P43" i="57"/>
  <c r="P41" i="57"/>
  <c r="P39" i="57"/>
  <c r="P45" i="57"/>
  <c r="F47" i="67"/>
  <c r="U39" i="57"/>
  <c r="U45" i="57"/>
  <c r="U43" i="57"/>
  <c r="U41" i="57"/>
  <c r="E45" i="57"/>
  <c r="E43" i="57"/>
  <c r="E41" i="57"/>
  <c r="M16" i="67"/>
  <c r="M22" i="67" s="1"/>
  <c r="M24" i="67" s="1"/>
  <c r="F10" i="67"/>
  <c r="F13" i="67" s="1"/>
  <c r="C143" i="68"/>
  <c r="R40" i="24"/>
  <c r="R32" i="24"/>
  <c r="R24" i="24"/>
  <c r="R16" i="24"/>
  <c r="R43" i="24"/>
  <c r="R35" i="24"/>
  <c r="R27" i="24"/>
  <c r="R19" i="24"/>
  <c r="R11" i="24"/>
  <c r="R12" i="24"/>
  <c r="R38" i="24"/>
  <c r="R30" i="24"/>
  <c r="R22" i="24"/>
  <c r="R14" i="24"/>
  <c r="R17" i="24"/>
  <c r="R9" i="24"/>
  <c r="R20" i="24"/>
  <c r="R39" i="24"/>
  <c r="R31" i="24"/>
  <c r="R15" i="24"/>
  <c r="R41" i="24"/>
  <c r="R33" i="24"/>
  <c r="R25" i="24"/>
  <c r="R36" i="24"/>
  <c r="R28" i="24"/>
  <c r="R23" i="24"/>
  <c r="R42" i="24"/>
  <c r="R34" i="24"/>
  <c r="R26" i="24"/>
  <c r="R18" i="24"/>
  <c r="R10" i="24"/>
  <c r="R29" i="24"/>
  <c r="R21" i="24"/>
  <c r="R37" i="24"/>
  <c r="R13" i="24"/>
  <c r="I8" i="24"/>
  <c r="C8" i="24"/>
  <c r="E8" i="24" s="1"/>
  <c r="Q8" i="24"/>
  <c r="X8" i="24" s="1"/>
  <c r="E17" i="28"/>
  <c r="E10" i="28"/>
  <c r="E13" i="28"/>
  <c r="F9" i="28"/>
  <c r="F20" i="28" s="1"/>
  <c r="D18" i="28"/>
  <c r="C15" i="28"/>
  <c r="C13" i="28"/>
  <c r="E11" i="28"/>
  <c r="C12" i="28"/>
  <c r="D12" i="28"/>
  <c r="E12" i="28"/>
  <c r="C11" i="28"/>
  <c r="C16" i="28"/>
  <c r="E16" i="28"/>
  <c r="D16" i="28"/>
  <c r="D11" i="28"/>
  <c r="C18" i="28"/>
  <c r="E18" i="28"/>
  <c r="E15" i="28"/>
  <c r="C17" i="28"/>
  <c r="C14" i="28"/>
  <c r="D17" i="28"/>
  <c r="E14" i="28"/>
  <c r="D39" i="57" l="1"/>
  <c r="C25" i="61"/>
  <c r="F19" i="67"/>
  <c r="G40" i="56"/>
  <c r="D8" i="24"/>
  <c r="H8" i="24" s="1"/>
  <c r="J8" i="24"/>
  <c r="Q47" i="57"/>
  <c r="G47" i="57"/>
  <c r="O47" i="57"/>
  <c r="AG47" i="57"/>
  <c r="AA47" i="57"/>
  <c r="I47" i="57"/>
  <c r="L47" i="57"/>
  <c r="Z47" i="57"/>
  <c r="D41" i="57"/>
  <c r="AD47" i="57"/>
  <c r="AE47" i="57"/>
  <c r="W47" i="57"/>
  <c r="R47" i="57"/>
  <c r="T47" i="57"/>
  <c r="AC47" i="57"/>
  <c r="H47" i="57"/>
  <c r="F47" i="57"/>
  <c r="S47" i="57"/>
  <c r="F25" i="67"/>
  <c r="F48" i="67" s="1"/>
  <c r="F50" i="67" s="1"/>
  <c r="F52" i="67" s="1"/>
  <c r="N47" i="57"/>
  <c r="F10" i="28"/>
  <c r="F17" i="28"/>
  <c r="U47" i="57"/>
  <c r="M47" i="57"/>
  <c r="D43" i="57"/>
  <c r="D45" i="57"/>
  <c r="P47" i="57"/>
  <c r="AB47" i="57"/>
  <c r="J47" i="57"/>
  <c r="X47" i="57"/>
  <c r="AH47" i="57"/>
  <c r="K47" i="57"/>
  <c r="E47" i="57"/>
  <c r="AF47" i="57"/>
  <c r="V47" i="57"/>
  <c r="Y47" i="57"/>
  <c r="E143" i="68"/>
  <c r="F143" i="68"/>
  <c r="C39" i="24"/>
  <c r="C31" i="24"/>
  <c r="C23" i="24"/>
  <c r="C15" i="24"/>
  <c r="C9" i="24"/>
  <c r="E9" i="24" s="1"/>
  <c r="C43" i="24"/>
  <c r="C27" i="24"/>
  <c r="C38" i="24"/>
  <c r="C30" i="24"/>
  <c r="C42" i="24"/>
  <c r="C34" i="24"/>
  <c r="C26" i="24"/>
  <c r="C18" i="24"/>
  <c r="C10" i="24"/>
  <c r="C37" i="24"/>
  <c r="C29" i="24"/>
  <c r="C21" i="24"/>
  <c r="C13" i="24"/>
  <c r="C19" i="24"/>
  <c r="C22" i="24"/>
  <c r="C40" i="24"/>
  <c r="C32" i="24"/>
  <c r="C24" i="24"/>
  <c r="C16" i="24"/>
  <c r="C35" i="24"/>
  <c r="C11" i="24"/>
  <c r="C41" i="24"/>
  <c r="C33" i="24"/>
  <c r="C25" i="24"/>
  <c r="C17" i="24"/>
  <c r="C28" i="24"/>
  <c r="C20" i="24"/>
  <c r="C12" i="24"/>
  <c r="C36" i="24"/>
  <c r="C14" i="24"/>
  <c r="R44" i="24"/>
  <c r="G9" i="28"/>
  <c r="G20" i="28" s="1"/>
  <c r="F11" i="28"/>
  <c r="F13" i="28"/>
  <c r="F14" i="28"/>
  <c r="E37" i="28"/>
  <c r="F15" i="28"/>
  <c r="F12" i="28"/>
  <c r="F18" i="28"/>
  <c r="F16" i="28"/>
  <c r="H13" i="47"/>
  <c r="G42" i="56" l="1"/>
  <c r="G44" i="56" s="1"/>
  <c r="G45" i="56" s="1"/>
  <c r="G47" i="56" s="1"/>
  <c r="G48" i="56" s="1"/>
  <c r="G49" i="56" s="1"/>
  <c r="G51" i="56" s="1"/>
  <c r="G53" i="56" s="1"/>
  <c r="H58" i="28"/>
  <c r="L8" i="24"/>
  <c r="M8" i="24" s="1"/>
  <c r="F8" i="24"/>
  <c r="C44" i="24"/>
  <c r="D47" i="57"/>
  <c r="E28" i="24"/>
  <c r="J28" i="24"/>
  <c r="D28" i="24"/>
  <c r="H28" i="24" s="1"/>
  <c r="E16" i="24"/>
  <c r="D16" i="24"/>
  <c r="H16" i="24" s="1"/>
  <c r="J16" i="24"/>
  <c r="E29" i="24"/>
  <c r="D29" i="24"/>
  <c r="H29" i="24" s="1"/>
  <c r="J29" i="24"/>
  <c r="J38" i="24"/>
  <c r="E38" i="24"/>
  <c r="D38" i="24"/>
  <c r="H38" i="24" s="1"/>
  <c r="J39" i="24"/>
  <c r="E39" i="24"/>
  <c r="D39" i="24"/>
  <c r="H39" i="24" s="1"/>
  <c r="E107" i="68"/>
  <c r="E24" i="24"/>
  <c r="D24" i="24"/>
  <c r="H24" i="24" s="1"/>
  <c r="J24" i="24"/>
  <c r="E37" i="24"/>
  <c r="J37" i="24"/>
  <c r="D37" i="24"/>
  <c r="H37" i="24" s="1"/>
  <c r="J17" i="24"/>
  <c r="E17" i="24"/>
  <c r="D17" i="24"/>
  <c r="H17" i="24" s="1"/>
  <c r="E32" i="24"/>
  <c r="D32" i="24"/>
  <c r="H32" i="24" s="1"/>
  <c r="J32" i="24"/>
  <c r="D10" i="24"/>
  <c r="H10" i="24" s="1"/>
  <c r="J10" i="24"/>
  <c r="E10" i="24"/>
  <c r="E27" i="24"/>
  <c r="D27" i="24"/>
  <c r="H27" i="24" s="1"/>
  <c r="J27" i="24"/>
  <c r="D25" i="24"/>
  <c r="H25" i="24" s="1"/>
  <c r="J25" i="24"/>
  <c r="E25" i="24"/>
  <c r="E40" i="24"/>
  <c r="D40" i="24"/>
  <c r="H40" i="24" s="1"/>
  <c r="J40" i="24"/>
  <c r="D18" i="24"/>
  <c r="H18" i="24" s="1"/>
  <c r="J18" i="24"/>
  <c r="E18" i="24"/>
  <c r="E43" i="24"/>
  <c r="D43" i="24"/>
  <c r="H43" i="24" s="1"/>
  <c r="J43" i="24"/>
  <c r="J14" i="24"/>
  <c r="D14" i="24"/>
  <c r="H14" i="24" s="1"/>
  <c r="E14" i="24"/>
  <c r="J33" i="24"/>
  <c r="E33" i="24"/>
  <c r="D33" i="24"/>
  <c r="H33" i="24" s="1"/>
  <c r="J22" i="24"/>
  <c r="D22" i="24"/>
  <c r="H22" i="24" s="1"/>
  <c r="E22" i="24"/>
  <c r="D26" i="24"/>
  <c r="H26" i="24" s="1"/>
  <c r="J26" i="24"/>
  <c r="E26" i="24"/>
  <c r="J9" i="24"/>
  <c r="D9" i="24"/>
  <c r="E183" i="68"/>
  <c r="F183" i="68" s="1"/>
  <c r="E36" i="24"/>
  <c r="J36" i="24"/>
  <c r="D36" i="24"/>
  <c r="H36" i="24" s="1"/>
  <c r="D41" i="24"/>
  <c r="H41" i="24" s="1"/>
  <c r="J41" i="24"/>
  <c r="E41" i="24"/>
  <c r="E19" i="24"/>
  <c r="D19" i="24"/>
  <c r="H19" i="24" s="1"/>
  <c r="J19" i="24"/>
  <c r="D34" i="24"/>
  <c r="H34" i="24" s="1"/>
  <c r="J34" i="24"/>
  <c r="E34" i="24"/>
  <c r="J15" i="24"/>
  <c r="E15" i="24"/>
  <c r="D15" i="24"/>
  <c r="H15" i="24" s="1"/>
  <c r="J12" i="24"/>
  <c r="E12" i="24"/>
  <c r="D12" i="24"/>
  <c r="H12" i="24" s="1"/>
  <c r="E11" i="24"/>
  <c r="D11" i="24"/>
  <c r="H11" i="24" s="1"/>
  <c r="J11" i="24"/>
  <c r="E13" i="24"/>
  <c r="D13" i="24"/>
  <c r="H13" i="24" s="1"/>
  <c r="J13" i="24"/>
  <c r="D42" i="24"/>
  <c r="H42" i="24" s="1"/>
  <c r="J42" i="24"/>
  <c r="E42" i="24"/>
  <c r="J23" i="24"/>
  <c r="E23" i="24"/>
  <c r="D23" i="24"/>
  <c r="H23" i="24" s="1"/>
  <c r="J20" i="24"/>
  <c r="E20" i="24"/>
  <c r="D20" i="24"/>
  <c r="H20" i="24" s="1"/>
  <c r="E35" i="24"/>
  <c r="D35" i="24"/>
  <c r="H35" i="24" s="1"/>
  <c r="J35" i="24"/>
  <c r="E21" i="24"/>
  <c r="D21" i="24"/>
  <c r="H21" i="24" s="1"/>
  <c r="J21" i="24"/>
  <c r="J30" i="24"/>
  <c r="E30" i="24"/>
  <c r="D30" i="24"/>
  <c r="H30" i="24" s="1"/>
  <c r="J31" i="24"/>
  <c r="E31" i="24"/>
  <c r="D31" i="24"/>
  <c r="H31" i="24" s="1"/>
  <c r="F37" i="28"/>
  <c r="G15" i="28"/>
  <c r="G11" i="28"/>
  <c r="G13" i="28"/>
  <c r="H9" i="28"/>
  <c r="H20" i="28" s="1"/>
  <c r="G16" i="28"/>
  <c r="G17" i="28"/>
  <c r="G14" i="28"/>
  <c r="G10" i="28"/>
  <c r="G18" i="28"/>
  <c r="G12" i="28"/>
  <c r="I13" i="47"/>
  <c r="H59" i="28" l="1"/>
  <c r="G61" i="28"/>
  <c r="H61" i="28"/>
  <c r="I61" i="28"/>
  <c r="H60" i="28"/>
  <c r="G59" i="28"/>
  <c r="G60" i="28"/>
  <c r="G58" i="28"/>
  <c r="I59" i="28"/>
  <c r="I60" i="28"/>
  <c r="I58" i="28"/>
  <c r="M25" i="32"/>
  <c r="K25" i="32"/>
  <c r="E71" i="68"/>
  <c r="L25" i="32"/>
  <c r="P25" i="32"/>
  <c r="G25" i="32"/>
  <c r="U25" i="32"/>
  <c r="AF25" i="32"/>
  <c r="O25" i="32"/>
  <c r="X25" i="32"/>
  <c r="T25" i="32"/>
  <c r="V25" i="32"/>
  <c r="AA25" i="32"/>
  <c r="F25" i="32"/>
  <c r="AI25" i="32"/>
  <c r="Z25" i="32"/>
  <c r="AB25" i="32"/>
  <c r="C25" i="32"/>
  <c r="S25" i="32"/>
  <c r="O8" i="24"/>
  <c r="P8" i="24" s="1"/>
  <c r="S8" i="24" s="1"/>
  <c r="U8" i="24" s="1"/>
  <c r="Y8" i="24" s="1"/>
  <c r="F21" i="24"/>
  <c r="F9" i="24"/>
  <c r="F33" i="24"/>
  <c r="F16" i="24"/>
  <c r="F17" i="24"/>
  <c r="F39" i="24"/>
  <c r="F11" i="24"/>
  <c r="F20" i="24"/>
  <c r="F30" i="24"/>
  <c r="F15" i="24"/>
  <c r="F23" i="24"/>
  <c r="F43" i="24"/>
  <c r="F42" i="24"/>
  <c r="F14" i="24"/>
  <c r="F18" i="24"/>
  <c r="F24" i="24"/>
  <c r="L23" i="24"/>
  <c r="O23" i="24" s="1"/>
  <c r="P23" i="24" s="1"/>
  <c r="S23" i="24" s="1"/>
  <c r="F31" i="24"/>
  <c r="L42" i="24"/>
  <c r="O42" i="24" s="1"/>
  <c r="P42" i="24" s="1"/>
  <c r="S42" i="24" s="1"/>
  <c r="F12" i="24"/>
  <c r="F34" i="24"/>
  <c r="F19" i="24"/>
  <c r="F36" i="24"/>
  <c r="F26" i="24"/>
  <c r="L22" i="24"/>
  <c r="O22" i="24" s="1"/>
  <c r="P22" i="24" s="1"/>
  <c r="S22" i="24" s="1"/>
  <c r="L43" i="24"/>
  <c r="O43" i="24" s="1"/>
  <c r="P43" i="24" s="1"/>
  <c r="S43" i="24" s="1"/>
  <c r="F25" i="24"/>
  <c r="F27" i="24"/>
  <c r="F29" i="24"/>
  <c r="L30" i="24"/>
  <c r="O30" i="24" s="1"/>
  <c r="P30" i="24" s="1"/>
  <c r="S30" i="24" s="1"/>
  <c r="L11" i="24"/>
  <c r="L34" i="24"/>
  <c r="O34" i="24" s="1"/>
  <c r="P34" i="24" s="1"/>
  <c r="S34" i="24" s="1"/>
  <c r="F41" i="24"/>
  <c r="L36" i="24"/>
  <c r="O36" i="24" s="1"/>
  <c r="P36" i="24" s="1"/>
  <c r="S36" i="24" s="1"/>
  <c r="D44" i="24"/>
  <c r="H9" i="24"/>
  <c r="L26" i="24"/>
  <c r="L37" i="24"/>
  <c r="O37" i="24" s="1"/>
  <c r="P37" i="24" s="1"/>
  <c r="S37" i="24" s="1"/>
  <c r="L39" i="24"/>
  <c r="O39" i="24" s="1"/>
  <c r="P39" i="24" s="1"/>
  <c r="S39" i="24" s="1"/>
  <c r="L29" i="24"/>
  <c r="O29" i="24" s="1"/>
  <c r="P29" i="24" s="1"/>
  <c r="S29" i="24" s="1"/>
  <c r="L35" i="24"/>
  <c r="O35" i="24" s="1"/>
  <c r="P35" i="24" s="1"/>
  <c r="S35" i="24" s="1"/>
  <c r="L20" i="24"/>
  <c r="O20" i="24" s="1"/>
  <c r="P20" i="24" s="1"/>
  <c r="S20" i="24" s="1"/>
  <c r="F13" i="24"/>
  <c r="E44" i="24"/>
  <c r="L14" i="24"/>
  <c r="O14" i="24" s="1"/>
  <c r="P14" i="24" s="1"/>
  <c r="S14" i="24" s="1"/>
  <c r="L40" i="24"/>
  <c r="O40" i="24" s="1"/>
  <c r="P40" i="24" s="1"/>
  <c r="S40" i="24" s="1"/>
  <c r="L25" i="24"/>
  <c r="O25" i="24" s="1"/>
  <c r="P25" i="24" s="1"/>
  <c r="S25" i="24" s="1"/>
  <c r="F10" i="24"/>
  <c r="F32" i="24"/>
  <c r="L13" i="24"/>
  <c r="O13" i="24" s="1"/>
  <c r="P13" i="24" s="1"/>
  <c r="S13" i="24" s="1"/>
  <c r="L41" i="24"/>
  <c r="O41" i="24" s="1"/>
  <c r="P41" i="24" s="1"/>
  <c r="S41" i="24" s="1"/>
  <c r="L10" i="24"/>
  <c r="O10" i="24" s="1"/>
  <c r="P10" i="24" s="1"/>
  <c r="S10" i="24" s="1"/>
  <c r="L24" i="24"/>
  <c r="O24" i="24" s="1"/>
  <c r="P24" i="24" s="1"/>
  <c r="S24" i="24" s="1"/>
  <c r="E173" i="68"/>
  <c r="L19" i="24"/>
  <c r="L33" i="24"/>
  <c r="O33" i="24" s="1"/>
  <c r="P33" i="24" s="1"/>
  <c r="S33" i="24" s="1"/>
  <c r="L27" i="24"/>
  <c r="F28" i="24"/>
  <c r="G143" i="68"/>
  <c r="G183" i="68" s="1"/>
  <c r="L9" i="24"/>
  <c r="J44" i="24"/>
  <c r="L16" i="24"/>
  <c r="O16" i="24" s="1"/>
  <c r="P16" i="24" s="1"/>
  <c r="S16" i="24" s="1"/>
  <c r="L28" i="24"/>
  <c r="O28" i="24" s="1"/>
  <c r="P28" i="24" s="1"/>
  <c r="S28" i="24" s="1"/>
  <c r="L31" i="24"/>
  <c r="L21" i="24"/>
  <c r="F35" i="24"/>
  <c r="L15" i="24"/>
  <c r="O15" i="24" s="1"/>
  <c r="P15" i="24" s="1"/>
  <c r="S15" i="24" s="1"/>
  <c r="F22" i="24"/>
  <c r="F40" i="24"/>
  <c r="L32" i="24"/>
  <c r="O32" i="24" s="1"/>
  <c r="P32" i="24" s="1"/>
  <c r="S32" i="24" s="1"/>
  <c r="F37" i="24"/>
  <c r="F38" i="24"/>
  <c r="L12" i="24"/>
  <c r="L18" i="24"/>
  <c r="O18" i="24" s="1"/>
  <c r="P18" i="24" s="1"/>
  <c r="S18" i="24" s="1"/>
  <c r="L17" i="24"/>
  <c r="O17" i="24" s="1"/>
  <c r="P17" i="24" s="1"/>
  <c r="S17" i="24" s="1"/>
  <c r="F107" i="68"/>
  <c r="L38" i="24"/>
  <c r="E54" i="28"/>
  <c r="G37" i="28"/>
  <c r="H18" i="28"/>
  <c r="H11" i="28"/>
  <c r="I9" i="28"/>
  <c r="I20" i="28" s="1"/>
  <c r="H14" i="28"/>
  <c r="H12" i="28"/>
  <c r="H10" i="28"/>
  <c r="H17" i="28"/>
  <c r="H13" i="28"/>
  <c r="H15" i="28"/>
  <c r="H16" i="28"/>
  <c r="J13" i="47"/>
  <c r="B25" i="32" l="1"/>
  <c r="I25" i="32"/>
  <c r="D25" i="32"/>
  <c r="AG25" i="32"/>
  <c r="AD25" i="32"/>
  <c r="O9" i="24"/>
  <c r="P9" i="24" s="1"/>
  <c r="S9" i="24" s="1"/>
  <c r="W25" i="32"/>
  <c r="J25" i="32"/>
  <c r="R25" i="32"/>
  <c r="H25" i="32"/>
  <c r="AC25" i="32"/>
  <c r="AJ25" i="32"/>
  <c r="AH25" i="32"/>
  <c r="AE25" i="32"/>
  <c r="E25" i="32"/>
  <c r="N25" i="32"/>
  <c r="W8" i="24"/>
  <c r="F44" i="24"/>
  <c r="U30" i="24"/>
  <c r="W30" i="24" s="1"/>
  <c r="U15" i="24"/>
  <c r="U10" i="24"/>
  <c r="U17" i="24"/>
  <c r="V17" i="24" s="1"/>
  <c r="U40" i="24"/>
  <c r="V40" i="24" s="1"/>
  <c r="U13" i="24"/>
  <c r="W13" i="24" s="1"/>
  <c r="U20" i="24"/>
  <c r="W20" i="24" s="1"/>
  <c r="U28" i="24"/>
  <c r="W28" i="24" s="1"/>
  <c r="U18" i="24"/>
  <c r="W18" i="24" s="1"/>
  <c r="U32" i="24"/>
  <c r="W32" i="24" s="1"/>
  <c r="U16" i="24"/>
  <c r="W16" i="24" s="1"/>
  <c r="U33" i="24"/>
  <c r="W33" i="24" s="1"/>
  <c r="U41" i="24"/>
  <c r="V41" i="24" s="1"/>
  <c r="U14" i="24"/>
  <c r="W14" i="24" s="1"/>
  <c r="U37" i="24"/>
  <c r="W37" i="24" s="1"/>
  <c r="U36" i="24"/>
  <c r="V36" i="24" s="1"/>
  <c r="U23" i="24"/>
  <c r="W23" i="24" s="1"/>
  <c r="U5" i="45"/>
  <c r="O21" i="24"/>
  <c r="P21" i="24" s="1"/>
  <c r="S21" i="24" s="1"/>
  <c r="U34" i="24"/>
  <c r="V34" i="24" s="1"/>
  <c r="D16" i="30"/>
  <c r="E163" i="68"/>
  <c r="U24" i="24"/>
  <c r="W24" i="24" s="1"/>
  <c r="W5" i="45"/>
  <c r="C16" i="30"/>
  <c r="O31" i="24"/>
  <c r="P31" i="24" s="1"/>
  <c r="S31" i="24" s="1"/>
  <c r="G107" i="68"/>
  <c r="U25" i="24"/>
  <c r="V25" i="24" s="1"/>
  <c r="U42" i="24"/>
  <c r="W42" i="24" s="1"/>
  <c r="G16" i="30"/>
  <c r="O27" i="24"/>
  <c r="P27" i="24" s="1"/>
  <c r="S27" i="24" s="1"/>
  <c r="F173" i="68"/>
  <c r="O26" i="24"/>
  <c r="P26" i="24" s="1"/>
  <c r="S26" i="24" s="1"/>
  <c r="O11" i="24"/>
  <c r="P11" i="24" s="1"/>
  <c r="S11" i="24" s="1"/>
  <c r="O38" i="24"/>
  <c r="P38" i="24" s="1"/>
  <c r="S38" i="24" s="1"/>
  <c r="L44" i="24"/>
  <c r="U35" i="24"/>
  <c r="U29" i="24"/>
  <c r="H44" i="24"/>
  <c r="U43" i="24"/>
  <c r="U22" i="24"/>
  <c r="V22" i="24" s="1"/>
  <c r="F71" i="68"/>
  <c r="F16" i="30"/>
  <c r="O12" i="24"/>
  <c r="P12" i="24" s="1"/>
  <c r="S12" i="24" s="1"/>
  <c r="E16" i="30"/>
  <c r="I143" i="68"/>
  <c r="T5" i="45"/>
  <c r="H143" i="68"/>
  <c r="O19" i="24"/>
  <c r="P19" i="24" s="1"/>
  <c r="S19" i="24" s="1"/>
  <c r="U39" i="24"/>
  <c r="V39" i="24" s="1"/>
  <c r="J9" i="28"/>
  <c r="J20" i="28" s="1"/>
  <c r="I13" i="28"/>
  <c r="I14" i="28"/>
  <c r="I17" i="28"/>
  <c r="I16" i="28"/>
  <c r="I11" i="28"/>
  <c r="I18" i="28"/>
  <c r="I10" i="28"/>
  <c r="I12" i="28"/>
  <c r="I15" i="28"/>
  <c r="H37" i="28"/>
  <c r="F54" i="28"/>
  <c r="K13" i="47"/>
  <c r="V13" i="24" l="1"/>
  <c r="X5" i="45"/>
  <c r="G6" i="40"/>
  <c r="F6" i="52"/>
  <c r="E5" i="33"/>
  <c r="V5" i="45"/>
  <c r="H6" i="52"/>
  <c r="Y25" i="32"/>
  <c r="Q25" i="32"/>
  <c r="I6" i="52"/>
  <c r="H16" i="30"/>
  <c r="Y5" i="45"/>
  <c r="F6" i="40"/>
  <c r="D6" i="41"/>
  <c r="D6" i="40"/>
  <c r="E6" i="40"/>
  <c r="G173" i="68"/>
  <c r="W39" i="24"/>
  <c r="V42" i="24"/>
  <c r="W40" i="24"/>
  <c r="V33" i="24"/>
  <c r="H6" i="40"/>
  <c r="W36" i="24"/>
  <c r="V14" i="24"/>
  <c r="V43" i="24"/>
  <c r="V37" i="24"/>
  <c r="V15" i="24"/>
  <c r="V16" i="24"/>
  <c r="V28" i="24"/>
  <c r="W15" i="24"/>
  <c r="V32" i="24"/>
  <c r="V29" i="24"/>
  <c r="W10" i="24"/>
  <c r="V30" i="24"/>
  <c r="W22" i="24"/>
  <c r="V18" i="24"/>
  <c r="W17" i="24"/>
  <c r="W25" i="24"/>
  <c r="G71" i="68"/>
  <c r="P44" i="24"/>
  <c r="W29" i="24"/>
  <c r="U38" i="24"/>
  <c r="W34" i="24"/>
  <c r="S5" i="45"/>
  <c r="W41" i="24"/>
  <c r="U31" i="24"/>
  <c r="W43" i="24"/>
  <c r="E6" i="52"/>
  <c r="V24" i="24"/>
  <c r="U21" i="24"/>
  <c r="V23" i="24"/>
  <c r="H183" i="68"/>
  <c r="I183" i="68" s="1"/>
  <c r="G6" i="41"/>
  <c r="U12" i="24"/>
  <c r="J76" i="33"/>
  <c r="C6" i="41"/>
  <c r="U11" i="24"/>
  <c r="U26" i="24"/>
  <c r="B16" i="30"/>
  <c r="G6" i="39"/>
  <c r="U27" i="24"/>
  <c r="V20" i="24"/>
  <c r="O44" i="24"/>
  <c r="V35" i="24"/>
  <c r="H107" i="68"/>
  <c r="U19" i="24"/>
  <c r="W35" i="24"/>
  <c r="F163" i="68"/>
  <c r="K9" i="28"/>
  <c r="K20" i="28" s="1"/>
  <c r="J16" i="28"/>
  <c r="J10" i="28"/>
  <c r="J11" i="28"/>
  <c r="J14" i="28"/>
  <c r="J17" i="28"/>
  <c r="J12" i="28"/>
  <c r="J13" i="28"/>
  <c r="J18" i="28"/>
  <c r="J15" i="28"/>
  <c r="I37" i="28"/>
  <c r="G54" i="28"/>
  <c r="L13" i="47"/>
  <c r="H6" i="39" l="1"/>
  <c r="G6" i="52"/>
  <c r="F6" i="41"/>
  <c r="E6" i="41"/>
  <c r="H6" i="41"/>
  <c r="I16" i="30"/>
  <c r="Z5" i="45"/>
  <c r="J6" i="52"/>
  <c r="D6" i="39"/>
  <c r="F5" i="33"/>
  <c r="E6" i="39"/>
  <c r="F6" i="39"/>
  <c r="H173" i="68"/>
  <c r="W38" i="24"/>
  <c r="W12" i="24"/>
  <c r="H71" i="68"/>
  <c r="V19" i="24"/>
  <c r="W27" i="24"/>
  <c r="W11" i="24"/>
  <c r="J6" i="40"/>
  <c r="W26" i="24"/>
  <c r="V38" i="24"/>
  <c r="V31" i="24"/>
  <c r="V26" i="24"/>
  <c r="G163" i="68"/>
  <c r="G5" i="33"/>
  <c r="E4" i="33"/>
  <c r="I107" i="68"/>
  <c r="V27" i="24"/>
  <c r="W21" i="24"/>
  <c r="V21" i="24"/>
  <c r="J143" i="68"/>
  <c r="J183" i="68" s="1"/>
  <c r="W19" i="24"/>
  <c r="D6" i="52"/>
  <c r="W31" i="24"/>
  <c r="U9" i="24"/>
  <c r="S44" i="24"/>
  <c r="H54" i="28"/>
  <c r="J37" i="28"/>
  <c r="L9" i="28"/>
  <c r="L20" i="28" s="1"/>
  <c r="K10" i="28"/>
  <c r="K15" i="28"/>
  <c r="K12" i="28"/>
  <c r="K18" i="28"/>
  <c r="K16" i="28"/>
  <c r="K13" i="28"/>
  <c r="K17" i="28"/>
  <c r="K11" i="28"/>
  <c r="K14" i="28"/>
  <c r="M13" i="47"/>
  <c r="W9" i="24" l="1"/>
  <c r="I6" i="41"/>
  <c r="J16" i="30"/>
  <c r="AA5" i="45"/>
  <c r="K6" i="52"/>
  <c r="C6" i="40"/>
  <c r="C6" i="39"/>
  <c r="I173" i="68"/>
  <c r="H163" i="68"/>
  <c r="H5" i="33"/>
  <c r="I6" i="39"/>
  <c r="I6" i="40"/>
  <c r="J6" i="39"/>
  <c r="V44" i="24"/>
  <c r="W44" i="24"/>
  <c r="K76" i="33"/>
  <c r="I71" i="68"/>
  <c r="D88" i="33"/>
  <c r="K143" i="68"/>
  <c r="K183" i="68" s="1"/>
  <c r="J107" i="68"/>
  <c r="U44" i="24"/>
  <c r="I54" i="28"/>
  <c r="L10" i="28"/>
  <c r="L13" i="28"/>
  <c r="L14" i="28"/>
  <c r="L18" i="28"/>
  <c r="M9" i="28"/>
  <c r="M20" i="28" s="1"/>
  <c r="L17" i="28"/>
  <c r="L11" i="28"/>
  <c r="L16" i="28"/>
  <c r="L15" i="28"/>
  <c r="L12" i="28"/>
  <c r="K37" i="28"/>
  <c r="N13" i="47"/>
  <c r="J6" i="41" l="1"/>
  <c r="K6" i="39"/>
  <c r="K16" i="30"/>
  <c r="AB5" i="45"/>
  <c r="L6" i="52"/>
  <c r="K6" i="40"/>
  <c r="F4" i="33"/>
  <c r="J173" i="68"/>
  <c r="I163" i="68"/>
  <c r="H7" i="36"/>
  <c r="F88" i="33"/>
  <c r="L76" i="33"/>
  <c r="X44" i="24"/>
  <c r="L189" i="68"/>
  <c r="E88" i="33"/>
  <c r="I7" i="36"/>
  <c r="K107" i="68"/>
  <c r="L107" i="68"/>
  <c r="E35" i="68"/>
  <c r="F35" i="68"/>
  <c r="G7" i="36"/>
  <c r="K7" i="36"/>
  <c r="G4" i="33"/>
  <c r="H4" i="33"/>
  <c r="M76" i="33"/>
  <c r="L143" i="68"/>
  <c r="L183" i="68" s="1"/>
  <c r="D89" i="33"/>
  <c r="J71" i="68"/>
  <c r="J7" i="36"/>
  <c r="J54" i="28"/>
  <c r="L37" i="28"/>
  <c r="M13" i="28"/>
  <c r="M17" i="28"/>
  <c r="N9" i="28"/>
  <c r="N20" i="28" s="1"/>
  <c r="M10" i="28"/>
  <c r="M15" i="28"/>
  <c r="M14" i="28"/>
  <c r="M11" i="28"/>
  <c r="M12" i="28"/>
  <c r="M16" i="28"/>
  <c r="M18" i="28"/>
  <c r="O13" i="47"/>
  <c r="N76" i="33" l="1"/>
  <c r="K6" i="41"/>
  <c r="L6" i="39"/>
  <c r="AC5" i="45"/>
  <c r="L16" i="30"/>
  <c r="M6" i="52"/>
  <c r="I5" i="33"/>
  <c r="K173" i="68"/>
  <c r="L173" i="68" s="1"/>
  <c r="J163" i="68"/>
  <c r="L7" i="36"/>
  <c r="M7" i="36"/>
  <c r="K189" i="68"/>
  <c r="M107" i="68"/>
  <c r="K71" i="68"/>
  <c r="M143" i="68"/>
  <c r="M183" i="68" s="1"/>
  <c r="F89" i="33"/>
  <c r="E89" i="33"/>
  <c r="E153" i="68"/>
  <c r="F153" i="68" s="1"/>
  <c r="L71" i="68"/>
  <c r="F7" i="36"/>
  <c r="K54" i="28"/>
  <c r="M37" i="28"/>
  <c r="N13" i="28"/>
  <c r="N11" i="28"/>
  <c r="O9" i="28"/>
  <c r="O20" i="28" s="1"/>
  <c r="N16" i="28"/>
  <c r="N17" i="28"/>
  <c r="N18" i="28"/>
  <c r="N14" i="28"/>
  <c r="N12" i="28"/>
  <c r="N15" i="28"/>
  <c r="N10" i="28"/>
  <c r="P13" i="47"/>
  <c r="M6" i="40" l="1"/>
  <c r="L6" i="41"/>
  <c r="G88" i="33"/>
  <c r="AD5" i="45"/>
  <c r="M16" i="30"/>
  <c r="N6" i="52"/>
  <c r="J5" i="33"/>
  <c r="I4" i="33"/>
  <c r="K163" i="68"/>
  <c r="L163" i="68" s="1"/>
  <c r="M173" i="68"/>
  <c r="L6" i="40"/>
  <c r="N189" i="68"/>
  <c r="O76" i="33"/>
  <c r="G35" i="68"/>
  <c r="G153" i="68" s="1"/>
  <c r="N143" i="68"/>
  <c r="N183" i="68" s="1"/>
  <c r="G89" i="33"/>
  <c r="L54" i="28"/>
  <c r="N37" i="28"/>
  <c r="O11" i="28"/>
  <c r="P9" i="28"/>
  <c r="P20" i="28" s="1"/>
  <c r="O15" i="28"/>
  <c r="O13" i="28"/>
  <c r="O16" i="28"/>
  <c r="O10" i="28"/>
  <c r="O12" i="28"/>
  <c r="O17" i="28"/>
  <c r="O14" i="28"/>
  <c r="O18" i="28"/>
  <c r="Q13" i="47"/>
  <c r="N6" i="40" l="1"/>
  <c r="M6" i="41"/>
  <c r="AE5" i="45"/>
  <c r="N16" i="30"/>
  <c r="M6" i="39"/>
  <c r="O6" i="52"/>
  <c r="J4" i="33"/>
  <c r="L5" i="33"/>
  <c r="K5" i="33"/>
  <c r="I88" i="33" s="1"/>
  <c r="H88" i="33"/>
  <c r="N107" i="68"/>
  <c r="N173" i="68" s="1"/>
  <c r="M71" i="68"/>
  <c r="M163" i="68" s="1"/>
  <c r="N71" i="68"/>
  <c r="M189" i="68"/>
  <c r="O189" i="68"/>
  <c r="O143" i="68"/>
  <c r="O183" i="68" s="1"/>
  <c r="H35" i="68"/>
  <c r="H89" i="33"/>
  <c r="P76" i="33"/>
  <c r="Q76" i="33"/>
  <c r="O107" i="68"/>
  <c r="O37" i="28"/>
  <c r="P14" i="28"/>
  <c r="P18" i="28"/>
  <c r="Q9" i="28"/>
  <c r="Q20" i="28" s="1"/>
  <c r="P11" i="28"/>
  <c r="P12" i="28"/>
  <c r="P10" i="28"/>
  <c r="P13" i="28"/>
  <c r="P17" i="28"/>
  <c r="P15" i="28"/>
  <c r="P16" i="28"/>
  <c r="M54" i="28"/>
  <c r="R13" i="47"/>
  <c r="M5" i="33" l="1"/>
  <c r="R76" i="33"/>
  <c r="O6" i="40"/>
  <c r="N6" i="41"/>
  <c r="AF5" i="45"/>
  <c r="P6" i="52"/>
  <c r="O16" i="30"/>
  <c r="N5" i="33"/>
  <c r="K4" i="33"/>
  <c r="L4" i="33"/>
  <c r="O173" i="68"/>
  <c r="J88" i="33"/>
  <c r="R189" i="68"/>
  <c r="N163" i="68"/>
  <c r="N6" i="39"/>
  <c r="N7" i="36"/>
  <c r="J35" i="68"/>
  <c r="P107" i="68"/>
  <c r="I89" i="33"/>
  <c r="H153" i="68"/>
  <c r="K88" i="33"/>
  <c r="I35" i="68"/>
  <c r="O71" i="68"/>
  <c r="J89" i="33"/>
  <c r="P143" i="68"/>
  <c r="P183" i="68" s="1"/>
  <c r="N54" i="28"/>
  <c r="Q14" i="28"/>
  <c r="R9" i="28"/>
  <c r="R20" i="28" s="1"/>
  <c r="Q17" i="28"/>
  <c r="Q13" i="28"/>
  <c r="Q16" i="28"/>
  <c r="Q12" i="28"/>
  <c r="Q15" i="28"/>
  <c r="Q11" i="28"/>
  <c r="Q18" i="28"/>
  <c r="Q10" i="28"/>
  <c r="P37" i="28"/>
  <c r="S13" i="47"/>
  <c r="P6" i="40" l="1"/>
  <c r="O6" i="41"/>
  <c r="P16" i="30"/>
  <c r="AG5" i="45"/>
  <c r="Q6" i="52"/>
  <c r="N4" i="33"/>
  <c r="P5" i="33"/>
  <c r="S76" i="33"/>
  <c r="M4" i="33"/>
  <c r="P173" i="68"/>
  <c r="O163" i="68"/>
  <c r="S189" i="68"/>
  <c r="O7" i="36"/>
  <c r="K35" i="68"/>
  <c r="I153" i="68"/>
  <c r="J153" i="68" s="1"/>
  <c r="Q143" i="68"/>
  <c r="Q183" i="68" s="1"/>
  <c r="L88" i="33"/>
  <c r="K89" i="33"/>
  <c r="P189" i="68"/>
  <c r="P71" i="68"/>
  <c r="L89" i="33"/>
  <c r="Q189" i="68"/>
  <c r="Q107" i="68"/>
  <c r="O54" i="28"/>
  <c r="R16" i="28"/>
  <c r="R13" i="28"/>
  <c r="S9" i="28"/>
  <c r="S20" i="28" s="1"/>
  <c r="R10" i="28"/>
  <c r="R11" i="28"/>
  <c r="R17" i="28"/>
  <c r="R12" i="28"/>
  <c r="R14" i="28"/>
  <c r="R18" i="28"/>
  <c r="R15" i="28"/>
  <c r="Q37" i="28"/>
  <c r="T13" i="47"/>
  <c r="Q6" i="40" l="1"/>
  <c r="P6" i="41"/>
  <c r="Q16" i="30"/>
  <c r="AH5" i="45"/>
  <c r="O6" i="39"/>
  <c r="R6" i="52"/>
  <c r="T189" i="68"/>
  <c r="P4" i="33"/>
  <c r="U76" i="33"/>
  <c r="T76" i="33"/>
  <c r="R5" i="33"/>
  <c r="O5" i="33"/>
  <c r="O4" i="33" s="1"/>
  <c r="Q173" i="68"/>
  <c r="P163" i="68"/>
  <c r="P7" i="36"/>
  <c r="Q71" i="68"/>
  <c r="L35" i="68"/>
  <c r="K153" i="68"/>
  <c r="M35" i="68"/>
  <c r="R107" i="68"/>
  <c r="N89" i="33"/>
  <c r="M89" i="33"/>
  <c r="R143" i="68"/>
  <c r="R183" i="68" s="1"/>
  <c r="P54" i="28"/>
  <c r="T9" i="28"/>
  <c r="T20" i="28" s="1"/>
  <c r="S15" i="28"/>
  <c r="S10" i="28"/>
  <c r="S13" i="28"/>
  <c r="S18" i="28"/>
  <c r="S17" i="28"/>
  <c r="S12" i="28"/>
  <c r="S14" i="28"/>
  <c r="S16" i="28"/>
  <c r="S11" i="28"/>
  <c r="R37" i="28"/>
  <c r="U13" i="47"/>
  <c r="V76" i="33" l="1"/>
  <c r="Q6" i="41"/>
  <c r="R7" i="36"/>
  <c r="S6" i="52"/>
  <c r="P6" i="39"/>
  <c r="AI5" i="45"/>
  <c r="R16" i="30"/>
  <c r="N88" i="33"/>
  <c r="W76" i="33"/>
  <c r="V189" i="68"/>
  <c r="M88" i="33"/>
  <c r="Q5" i="33"/>
  <c r="Q4" i="33" s="1"/>
  <c r="R173" i="68"/>
  <c r="Q163" i="68"/>
  <c r="N35" i="68"/>
  <c r="L153" i="68"/>
  <c r="M153" i="68" s="1"/>
  <c r="R71" i="68"/>
  <c r="S143" i="68"/>
  <c r="S183" i="68" s="1"/>
  <c r="O89" i="33"/>
  <c r="S107" i="68"/>
  <c r="Q54" i="28"/>
  <c r="T14" i="28"/>
  <c r="T10" i="28"/>
  <c r="T18" i="28"/>
  <c r="U9" i="28"/>
  <c r="U20" i="28" s="1"/>
  <c r="T12" i="28"/>
  <c r="T16" i="28"/>
  <c r="T17" i="28"/>
  <c r="T11" i="28"/>
  <c r="T13" i="28"/>
  <c r="T15" i="28"/>
  <c r="S37" i="28"/>
  <c r="V13" i="47"/>
  <c r="R6" i="41" l="1"/>
  <c r="R6" i="39"/>
  <c r="S71" i="68"/>
  <c r="W189" i="68"/>
  <c r="T6" i="52"/>
  <c r="AJ5" i="45"/>
  <c r="S16" i="30"/>
  <c r="R6" i="40"/>
  <c r="S7" i="36"/>
  <c r="Q6" i="39"/>
  <c r="S5" i="33"/>
  <c r="Q88" i="33" s="1"/>
  <c r="P88" i="33"/>
  <c r="R4" i="33"/>
  <c r="S173" i="68"/>
  <c r="O88" i="33"/>
  <c r="R163" i="68"/>
  <c r="N153" i="68"/>
  <c r="P89" i="33"/>
  <c r="X189" i="68"/>
  <c r="Q7" i="36"/>
  <c r="S6" i="39"/>
  <c r="X76" i="33"/>
  <c r="O35" i="68"/>
  <c r="U189" i="68"/>
  <c r="T107" i="68"/>
  <c r="T143" i="68"/>
  <c r="T183" i="68" s="1"/>
  <c r="T37" i="28"/>
  <c r="R54" i="28"/>
  <c r="U17" i="28"/>
  <c r="U13" i="28"/>
  <c r="U10" i="28"/>
  <c r="V9" i="28"/>
  <c r="V20" i="28" s="1"/>
  <c r="U15" i="28"/>
  <c r="U14" i="28"/>
  <c r="U16" i="28"/>
  <c r="U11" i="28"/>
  <c r="U12" i="28"/>
  <c r="U18" i="28"/>
  <c r="W13" i="47"/>
  <c r="Z76" i="33" l="1"/>
  <c r="S163" i="68"/>
  <c r="S6" i="41"/>
  <c r="Y76" i="33"/>
  <c r="T71" i="68"/>
  <c r="V5" i="33"/>
  <c r="U5" i="33"/>
  <c r="T5" i="33"/>
  <c r="T4" i="33" s="1"/>
  <c r="S4" i="33"/>
  <c r="U6" i="52"/>
  <c r="S6" i="40"/>
  <c r="T7" i="36"/>
  <c r="T16" i="30"/>
  <c r="AK5" i="45"/>
  <c r="T173" i="68"/>
  <c r="T6" i="40"/>
  <c r="O153" i="68"/>
  <c r="R89" i="33"/>
  <c r="P35" i="68"/>
  <c r="Q89" i="33"/>
  <c r="U143" i="68"/>
  <c r="U183" i="68" s="1"/>
  <c r="U107" i="68"/>
  <c r="S54" i="28"/>
  <c r="V13" i="28"/>
  <c r="V16" i="28"/>
  <c r="W9" i="28"/>
  <c r="W20" i="28" s="1"/>
  <c r="V11" i="28"/>
  <c r="V17" i="28"/>
  <c r="V18" i="28"/>
  <c r="V14" i="28"/>
  <c r="V12" i="28"/>
  <c r="V15" i="28"/>
  <c r="V10" i="28"/>
  <c r="U37" i="28"/>
  <c r="X13" i="47"/>
  <c r="T6" i="41" l="1"/>
  <c r="T163" i="68"/>
  <c r="T6" i="39"/>
  <c r="R88" i="33"/>
  <c r="Z189" i="68"/>
  <c r="W5" i="33"/>
  <c r="U6" i="40"/>
  <c r="V6" i="52"/>
  <c r="U16" i="30"/>
  <c r="AL5" i="45"/>
  <c r="U173" i="68"/>
  <c r="T88" i="33"/>
  <c r="U4" i="33"/>
  <c r="S88" i="33"/>
  <c r="V7" i="36"/>
  <c r="Q35" i="68"/>
  <c r="P153" i="68"/>
  <c r="V6" i="40"/>
  <c r="Y189" i="68"/>
  <c r="V4" i="33"/>
  <c r="AA76" i="33"/>
  <c r="S89" i="33"/>
  <c r="R35" i="68"/>
  <c r="V107" i="68"/>
  <c r="V143" i="68"/>
  <c r="V183" i="68" s="1"/>
  <c r="T54" i="28"/>
  <c r="V37" i="28"/>
  <c r="W11" i="28"/>
  <c r="W13" i="28"/>
  <c r="W15" i="28"/>
  <c r="X9" i="28"/>
  <c r="X20" i="28" s="1"/>
  <c r="W16" i="28"/>
  <c r="W17" i="28"/>
  <c r="W14" i="28"/>
  <c r="W10" i="28"/>
  <c r="W12" i="28"/>
  <c r="W18" i="28"/>
  <c r="Y13" i="47"/>
  <c r="U6" i="39" l="1"/>
  <c r="W7" i="36"/>
  <c r="U6" i="41"/>
  <c r="U88" i="33"/>
  <c r="V6" i="39"/>
  <c r="U71" i="68"/>
  <c r="U163" i="68" s="1"/>
  <c r="V173" i="68"/>
  <c r="W6" i="52"/>
  <c r="V16" i="30"/>
  <c r="AM5" i="45"/>
  <c r="Q153" i="68"/>
  <c r="R153" i="68" s="1"/>
  <c r="U7" i="36"/>
  <c r="S35" i="68"/>
  <c r="T89" i="33"/>
  <c r="AB76" i="33"/>
  <c r="AA189" i="68"/>
  <c r="W143" i="68"/>
  <c r="W183" i="68" s="1"/>
  <c r="W107" i="68"/>
  <c r="T35" i="68"/>
  <c r="X18" i="28"/>
  <c r="Y9" i="28"/>
  <c r="Y20" i="28" s="1"/>
  <c r="X14" i="28"/>
  <c r="X13" i="28"/>
  <c r="X12" i="28"/>
  <c r="X10" i="28"/>
  <c r="X16" i="28"/>
  <c r="X17" i="28"/>
  <c r="X11" i="28"/>
  <c r="X15" i="28"/>
  <c r="U54" i="28"/>
  <c r="W37" i="28"/>
  <c r="Z13" i="47"/>
  <c r="Y5" i="33" l="1"/>
  <c r="W88" i="33" s="1"/>
  <c r="Z5" i="33"/>
  <c r="X5" i="33"/>
  <c r="AA5" i="33"/>
  <c r="V71" i="68"/>
  <c r="V163" i="68" s="1"/>
  <c r="W4" i="33"/>
  <c r="W6" i="40"/>
  <c r="V6" i="41"/>
  <c r="W173" i="68"/>
  <c r="W71" i="68"/>
  <c r="W16" i="30"/>
  <c r="AN5" i="45"/>
  <c r="X6" i="52"/>
  <c r="S153" i="68"/>
  <c r="T153" i="68" s="1"/>
  <c r="AC76" i="33"/>
  <c r="AB189" i="68"/>
  <c r="U89" i="33"/>
  <c r="X107" i="68"/>
  <c r="U35" i="68"/>
  <c r="X143" i="68"/>
  <c r="X183" i="68" s="1"/>
  <c r="V54" i="28"/>
  <c r="X37" i="28"/>
  <c r="Y13" i="28"/>
  <c r="Z9" i="28"/>
  <c r="Z20" i="28" s="1"/>
  <c r="Y17" i="28"/>
  <c r="Y12" i="28"/>
  <c r="Y15" i="28"/>
  <c r="Y18" i="28"/>
  <c r="Y14" i="28"/>
  <c r="Y11" i="28"/>
  <c r="Y10" i="28"/>
  <c r="Y16" i="28"/>
  <c r="AA13" i="47"/>
  <c r="AD76" i="33" l="1"/>
  <c r="X4" i="33"/>
  <c r="V88" i="33"/>
  <c r="AC5" i="33"/>
  <c r="W163" i="68"/>
  <c r="X6" i="40"/>
  <c r="W6" i="41"/>
  <c r="X173" i="68"/>
  <c r="X71" i="68"/>
  <c r="W6" i="39"/>
  <c r="Y71" i="68"/>
  <c r="X6" i="39"/>
  <c r="Y6" i="52"/>
  <c r="AO5" i="45"/>
  <c r="X16" i="30"/>
  <c r="X88" i="33"/>
  <c r="Y7" i="36"/>
  <c r="X7" i="36"/>
  <c r="V89" i="33"/>
  <c r="AC189" i="68"/>
  <c r="Y4" i="33"/>
  <c r="U153" i="68"/>
  <c r="Y107" i="68"/>
  <c r="Y143" i="68"/>
  <c r="Y183" i="68" s="1"/>
  <c r="V35" i="68"/>
  <c r="Y37" i="28"/>
  <c r="W54" i="28"/>
  <c r="AA9" i="28"/>
  <c r="AA20" i="28" s="1"/>
  <c r="Z16" i="28"/>
  <c r="Z13" i="28"/>
  <c r="Z18" i="28"/>
  <c r="Z15" i="28"/>
  <c r="Z11" i="28"/>
  <c r="Z10" i="28"/>
  <c r="Z17" i="28"/>
  <c r="Z14" i="28"/>
  <c r="Z12" i="28"/>
  <c r="AB13" i="47"/>
  <c r="AB5" i="33" l="1"/>
  <c r="AD5" i="33"/>
  <c r="X163" i="68"/>
  <c r="Y163" i="68" s="1"/>
  <c r="Y6" i="39"/>
  <c r="Z7" i="36"/>
  <c r="Y6" i="40"/>
  <c r="Y173" i="68"/>
  <c r="X6" i="41"/>
  <c r="Z6" i="52"/>
  <c r="AP5" i="45"/>
  <c r="Y16" i="30"/>
  <c r="Y88" i="33"/>
  <c r="V153" i="68"/>
  <c r="W89" i="33"/>
  <c r="Z4" i="33"/>
  <c r="AE76" i="33"/>
  <c r="AD189" i="68"/>
  <c r="W35" i="68"/>
  <c r="Z143" i="68"/>
  <c r="Z183" i="68" s="1"/>
  <c r="Z107" i="68"/>
  <c r="X54" i="28"/>
  <c r="AA13" i="28"/>
  <c r="AB9" i="28"/>
  <c r="AB20" i="28" s="1"/>
  <c r="AA15" i="28"/>
  <c r="AA10" i="28"/>
  <c r="AA11" i="28"/>
  <c r="AA14" i="28"/>
  <c r="AA18" i="28"/>
  <c r="AA16" i="28"/>
  <c r="AA12" i="28"/>
  <c r="AA17" i="28"/>
  <c r="Z37" i="28"/>
  <c r="AC13" i="47"/>
  <c r="AE5" i="33" l="1"/>
  <c r="Z173" i="68"/>
  <c r="Z6" i="40"/>
  <c r="Y6" i="41"/>
  <c r="Z71" i="68"/>
  <c r="Z163" i="68" s="1"/>
  <c r="Z88" i="33"/>
  <c r="AQ5" i="45"/>
  <c r="Z16" i="30"/>
  <c r="AA6" i="52"/>
  <c r="AA7" i="36"/>
  <c r="AA6" i="40"/>
  <c r="Z6" i="39"/>
  <c r="AE189" i="68"/>
  <c r="X89" i="33"/>
  <c r="AA4" i="33"/>
  <c r="AF76" i="33"/>
  <c r="AA107" i="68"/>
  <c r="W153" i="68"/>
  <c r="AA143" i="68"/>
  <c r="AA183" i="68" s="1"/>
  <c r="X35" i="68"/>
  <c r="AA71" i="68"/>
  <c r="Y54" i="28"/>
  <c r="AA37" i="28"/>
  <c r="AB18" i="28"/>
  <c r="AB10" i="28"/>
  <c r="AB14" i="28"/>
  <c r="AC9" i="28"/>
  <c r="AC20" i="28" s="1"/>
  <c r="AB13" i="28"/>
  <c r="AB16" i="28"/>
  <c r="AB12" i="28"/>
  <c r="AB17" i="28"/>
  <c r="AB11" i="28"/>
  <c r="AB15" i="28"/>
  <c r="AD13" i="47"/>
  <c r="AA173" i="68" l="1"/>
  <c r="AA88" i="33"/>
  <c r="Z6" i="41"/>
  <c r="AB6" i="52"/>
  <c r="AR5" i="45"/>
  <c r="AA16" i="30"/>
  <c r="AA163" i="68"/>
  <c r="AF5" i="33"/>
  <c r="AG5" i="33"/>
  <c r="AF189" i="68"/>
  <c r="AB7" i="36"/>
  <c r="AB4" i="33"/>
  <c r="AG76" i="33"/>
  <c r="Y89" i="33"/>
  <c r="X153" i="68"/>
  <c r="AB107" i="68"/>
  <c r="AB71" i="68"/>
  <c r="AB143" i="68"/>
  <c r="AB183" i="68" s="1"/>
  <c r="Y35" i="68"/>
  <c r="AC10" i="28"/>
  <c r="AC17" i="28"/>
  <c r="AD9" i="28"/>
  <c r="AD20" i="28" s="1"/>
  <c r="AC18" i="28"/>
  <c r="AC15" i="28"/>
  <c r="AC13" i="28"/>
  <c r="AC16" i="28"/>
  <c r="AC14" i="28"/>
  <c r="AC11" i="28"/>
  <c r="AC12" i="28"/>
  <c r="Z54" i="28"/>
  <c r="AB37" i="28"/>
  <c r="AE13" i="47"/>
  <c r="AH76" i="33" l="1"/>
  <c r="AB173" i="68"/>
  <c r="AB88" i="33"/>
  <c r="AC88" i="33"/>
  <c r="AB6" i="40"/>
  <c r="AA6" i="41"/>
  <c r="AC6" i="52"/>
  <c r="AB16" i="30"/>
  <c r="AS5" i="45"/>
  <c r="AB163" i="68"/>
  <c r="AH5" i="33"/>
  <c r="AC7" i="36"/>
  <c r="AB6" i="39"/>
  <c r="C107" i="68"/>
  <c r="AG189" i="68"/>
  <c r="AC4" i="33"/>
  <c r="Z89" i="33"/>
  <c r="AC107" i="68"/>
  <c r="AC71" i="68"/>
  <c r="AC143" i="68"/>
  <c r="AC183" i="68" s="1"/>
  <c r="Z35" i="68"/>
  <c r="Y153" i="68"/>
  <c r="AA54" i="28"/>
  <c r="AD16" i="28"/>
  <c r="AD11" i="28"/>
  <c r="AE9" i="28"/>
  <c r="AE20" i="28" s="1"/>
  <c r="AD10" i="28"/>
  <c r="AD17" i="28"/>
  <c r="AD12" i="28"/>
  <c r="AD13" i="28"/>
  <c r="AD18" i="28"/>
  <c r="AD15" i="28"/>
  <c r="AD14" i="28"/>
  <c r="AC37" i="28"/>
  <c r="AF13" i="47"/>
  <c r="AC173" i="68" l="1"/>
  <c r="AC6" i="39"/>
  <c r="AD4" i="33"/>
  <c r="AI76" i="33"/>
  <c r="AD88" i="33"/>
  <c r="AB6" i="41"/>
  <c r="AD6" i="52"/>
  <c r="AT5" i="45"/>
  <c r="AC16" i="30"/>
  <c r="AA6" i="39"/>
  <c r="AC163" i="68"/>
  <c r="AI5" i="33"/>
  <c r="AH189" i="68"/>
  <c r="AA89" i="33"/>
  <c r="Z153" i="68"/>
  <c r="AD107" i="68"/>
  <c r="AA35" i="68"/>
  <c r="AD71" i="68"/>
  <c r="AD143" i="68"/>
  <c r="AD183" i="68" s="1"/>
  <c r="AD37" i="28"/>
  <c r="AB54" i="28"/>
  <c r="AE15" i="28"/>
  <c r="AE11" i="28"/>
  <c r="AF9" i="28"/>
  <c r="AF20" i="28" s="1"/>
  <c r="AE13" i="28"/>
  <c r="AE14" i="28"/>
  <c r="AE18" i="28"/>
  <c r="AE17" i="28"/>
  <c r="AE10" i="28"/>
  <c r="AE16" i="28"/>
  <c r="AE12" i="28"/>
  <c r="AG13" i="47"/>
  <c r="AD173" i="68" l="1"/>
  <c r="AB89" i="33"/>
  <c r="C71" i="68"/>
  <c r="AF88" i="33"/>
  <c r="AE88" i="33"/>
  <c r="AJ76" i="33"/>
  <c r="AE4" i="33"/>
  <c r="AD7" i="36"/>
  <c r="AC6" i="41"/>
  <c r="AD16" i="30"/>
  <c r="AU5" i="45"/>
  <c r="AC6" i="40"/>
  <c r="AE6" i="52"/>
  <c r="AD163" i="68"/>
  <c r="AJ5" i="33"/>
  <c r="AE7" i="36"/>
  <c r="AA153" i="68"/>
  <c r="AE107" i="68"/>
  <c r="AE71" i="68"/>
  <c r="AE143" i="68"/>
  <c r="AE183" i="68" s="1"/>
  <c r="AB35" i="68"/>
  <c r="AC54" i="28"/>
  <c r="AF14" i="28"/>
  <c r="AG9" i="28"/>
  <c r="AG20" i="28" s="1"/>
  <c r="AF18" i="28"/>
  <c r="AF13" i="28"/>
  <c r="AF16" i="28"/>
  <c r="AF12" i="28"/>
  <c r="AF10" i="28"/>
  <c r="AF15" i="28"/>
  <c r="AF11" i="28"/>
  <c r="AF17" i="28"/>
  <c r="AE37" i="28"/>
  <c r="AH13" i="47"/>
  <c r="AE173" i="68" l="1"/>
  <c r="AC89" i="33"/>
  <c r="AE6" i="39"/>
  <c r="AE163" i="68"/>
  <c r="AK76" i="33"/>
  <c r="AF4" i="33"/>
  <c r="AD6" i="41"/>
  <c r="AE16" i="30"/>
  <c r="AV5" i="45"/>
  <c r="AD6" i="40"/>
  <c r="AF6" i="52"/>
  <c r="AK5" i="33"/>
  <c r="AF7" i="36"/>
  <c r="AC35" i="68"/>
  <c r="AB153" i="68"/>
  <c r="AF71" i="68"/>
  <c r="AF143" i="68"/>
  <c r="AF183" i="68" s="1"/>
  <c r="AF107" i="68"/>
  <c r="AD54" i="28"/>
  <c r="AF37" i="28"/>
  <c r="AG17" i="28"/>
  <c r="AG13" i="28"/>
  <c r="AH9" i="28"/>
  <c r="AH20" i="28" s="1"/>
  <c r="AG10" i="28"/>
  <c r="AG12" i="28"/>
  <c r="AG15" i="28"/>
  <c r="AG18" i="28"/>
  <c r="AG14" i="28"/>
  <c r="AG11" i="28"/>
  <c r="AG16" i="28"/>
  <c r="AI13" i="47"/>
  <c r="AF173" i="68" l="1"/>
  <c r="AE6" i="40"/>
  <c r="AF163" i="68"/>
  <c r="AG88" i="33"/>
  <c r="AF6" i="40"/>
  <c r="AI88" i="33"/>
  <c r="AD89" i="33"/>
  <c r="AE89" i="33"/>
  <c r="AL76" i="33"/>
  <c r="AE6" i="41"/>
  <c r="AG6" i="52"/>
  <c r="AD6" i="39"/>
  <c r="AW5" i="45"/>
  <c r="AF16" i="30"/>
  <c r="D38" i="69"/>
  <c r="AD35" i="68"/>
  <c r="AG143" i="68"/>
  <c r="AG183" i="68" s="1"/>
  <c r="AH143" i="68"/>
  <c r="AH71" i="68"/>
  <c r="AG71" i="68"/>
  <c r="AG107" i="68"/>
  <c r="AH107" i="68"/>
  <c r="AC153" i="68"/>
  <c r="AE54" i="28"/>
  <c r="AG37" i="28"/>
  <c r="AI9" i="28"/>
  <c r="AI20" i="28" s="1"/>
  <c r="AH18" i="28"/>
  <c r="AH15" i="28"/>
  <c r="AH12" i="28"/>
  <c r="AH10" i="28"/>
  <c r="AH11" i="28"/>
  <c r="AH16" i="28"/>
  <c r="AH14" i="28"/>
  <c r="AH17" i="28"/>
  <c r="AH13" i="28"/>
  <c r="AJ13" i="47"/>
  <c r="AG173" i="68" l="1"/>
  <c r="AH173" i="68" s="1"/>
  <c r="AG4" i="33"/>
  <c r="AG163" i="68"/>
  <c r="AH163" i="68" s="1"/>
  <c r="AH88" i="33"/>
  <c r="AG6" i="40"/>
  <c r="AF6" i="41"/>
  <c r="AL5" i="33"/>
  <c r="AG7" i="36"/>
  <c r="AM76" i="33"/>
  <c r="D76" i="33" s="1"/>
  <c r="C35" i="68"/>
  <c r="AF89" i="33"/>
  <c r="AG16" i="30"/>
  <c r="AX5" i="45"/>
  <c r="AH6" i="52"/>
  <c r="AM5" i="33"/>
  <c r="AH7" i="36"/>
  <c r="E38" i="69"/>
  <c r="AD153" i="68"/>
  <c r="D163" i="68"/>
  <c r="AH183" i="68"/>
  <c r="D173" i="68"/>
  <c r="AE35" i="68"/>
  <c r="D183" i="68"/>
  <c r="AF54" i="28"/>
  <c r="AI10" i="28"/>
  <c r="AJ9" i="28"/>
  <c r="AJ20" i="28" s="1"/>
  <c r="AI15" i="28"/>
  <c r="AI13" i="28"/>
  <c r="AI11" i="28"/>
  <c r="AI16" i="28"/>
  <c r="AI14" i="28"/>
  <c r="AI18" i="28"/>
  <c r="AI12" i="28"/>
  <c r="AI17" i="28"/>
  <c r="AH37" i="28"/>
  <c r="AK13" i="47"/>
  <c r="AJ88" i="33" l="1"/>
  <c r="AF6" i="39"/>
  <c r="AI7" i="36" s="1"/>
  <c r="D5" i="33"/>
  <c r="AG6" i="39"/>
  <c r="AH4" i="33"/>
  <c r="AH16" i="30"/>
  <c r="AY5" i="45"/>
  <c r="AI6" i="52"/>
  <c r="AG6" i="41"/>
  <c r="AI4" i="33"/>
  <c r="AH6" i="40"/>
  <c r="AN76" i="33"/>
  <c r="AE153" i="68"/>
  <c r="AF35" i="68"/>
  <c r="AG54" i="28"/>
  <c r="AJ13" i="28"/>
  <c r="AJ14" i="28"/>
  <c r="AJ18" i="28"/>
  <c r="AK9" i="28"/>
  <c r="AJ10" i="28"/>
  <c r="AJ15" i="28"/>
  <c r="AJ12" i="28"/>
  <c r="AJ17" i="28"/>
  <c r="AJ11" i="28"/>
  <c r="AJ16" i="28"/>
  <c r="AI37" i="28"/>
  <c r="AL13" i="47"/>
  <c r="AK88" i="33" l="1"/>
  <c r="AI6" i="39"/>
  <c r="AI6" i="40"/>
  <c r="AG89" i="33"/>
  <c r="AH6" i="39"/>
  <c r="AH6" i="41"/>
  <c r="AH89" i="33"/>
  <c r="AO76" i="33"/>
  <c r="AI16" i="30"/>
  <c r="AZ5" i="45"/>
  <c r="AJ6" i="52"/>
  <c r="AL9" i="28"/>
  <c r="AL20" i="28" s="1"/>
  <c r="AK20" i="28"/>
  <c r="AJ7" i="36"/>
  <c r="AG35" i="68"/>
  <c r="AH35" i="68"/>
  <c r="AF153" i="68"/>
  <c r="AH54" i="28"/>
  <c r="AJ37" i="28"/>
  <c r="AK17" i="28"/>
  <c r="AK13" i="28"/>
  <c r="AK10" i="28"/>
  <c r="AK11" i="28"/>
  <c r="AK12" i="28"/>
  <c r="AK16" i="28"/>
  <c r="AK18" i="28"/>
  <c r="AK15" i="28"/>
  <c r="AK14" i="28"/>
  <c r="AM13" i="47"/>
  <c r="AL11" i="28" l="1"/>
  <c r="AL12" i="28"/>
  <c r="AL18" i="28"/>
  <c r="AL10" i="28"/>
  <c r="AP76" i="33"/>
  <c r="AJ4" i="33"/>
  <c r="AI6" i="41"/>
  <c r="AJ16" i="30"/>
  <c r="AJ6" i="39"/>
  <c r="AK7" i="36"/>
  <c r="AG153" i="68"/>
  <c r="AH153" i="68" s="1"/>
  <c r="D153" i="68"/>
  <c r="AI54" i="28"/>
  <c r="AL13" i="28"/>
  <c r="AL16" i="28"/>
  <c r="AL17" i="28"/>
  <c r="AL14" i="28"/>
  <c r="AL15" i="28"/>
  <c r="AK37" i="28"/>
  <c r="AN13" i="47"/>
  <c r="BA5" i="45" l="1"/>
  <c r="R5" i="45" s="1"/>
  <c r="AK4" i="33"/>
  <c r="AI89" i="33"/>
  <c r="AJ6" i="41"/>
  <c r="AL4" i="33"/>
  <c r="AK6" i="41"/>
  <c r="AK6" i="52"/>
  <c r="AQ76" i="33"/>
  <c r="AJ6" i="40"/>
  <c r="AL7" i="36"/>
  <c r="AJ54" i="28"/>
  <c r="AL37" i="28"/>
  <c r="B6" i="41" l="1"/>
  <c r="AJ89" i="33"/>
  <c r="AL6" i="52"/>
  <c r="C6" i="52" s="1"/>
  <c r="AR76" i="33"/>
  <c r="AM7" i="36"/>
  <c r="AK6" i="39"/>
  <c r="B6" i="39" s="1"/>
  <c r="AK6" i="40"/>
  <c r="AK54" i="28"/>
  <c r="AM4" i="33" l="1"/>
  <c r="AK89" i="33"/>
  <c r="AL54" i="28"/>
  <c r="D4" i="33" l="1"/>
  <c r="B12" i="53"/>
  <c r="B6" i="40"/>
  <c r="AN7" i="36" l="1"/>
  <c r="B24" i="53" l="1"/>
  <c r="C24" i="36"/>
  <c r="D24" i="36" l="1"/>
  <c r="C2" i="26" l="1"/>
  <c r="D2" i="26" l="1"/>
  <c r="E2" i="26" l="1"/>
  <c r="F2" i="26" l="1"/>
  <c r="G2" i="26" l="1"/>
  <c r="H2" i="26" l="1"/>
  <c r="I2" i="26" l="1"/>
  <c r="J2" i="26" l="1"/>
  <c r="K2" i="26" l="1"/>
  <c r="L2" i="26" l="1"/>
  <c r="M2" i="26" l="1"/>
  <c r="N2" i="26" l="1"/>
  <c r="O2" i="26" l="1"/>
  <c r="P2" i="26" l="1"/>
  <c r="Q2" i="26" l="1"/>
  <c r="R2" i="26" l="1"/>
  <c r="S2" i="26" l="1"/>
  <c r="T2" i="26" l="1"/>
  <c r="U2" i="26" l="1"/>
  <c r="V2" i="26" l="1"/>
  <c r="W2" i="26" l="1"/>
  <c r="X2" i="26" l="1"/>
  <c r="Y2" i="26" l="1"/>
  <c r="Z2" i="26" l="1"/>
  <c r="AA2" i="26" l="1"/>
  <c r="AB2" i="26" l="1"/>
  <c r="AC2" i="26" l="1"/>
  <c r="AD2" i="26" l="1"/>
  <c r="AE2" i="26" l="1"/>
  <c r="AF2" i="26" l="1"/>
  <c r="AG2" i="26" l="1"/>
  <c r="AH2" i="26" l="1"/>
  <c r="AI2" i="26" l="1"/>
  <c r="AJ2" i="26" l="1"/>
  <c r="AK2" i="26" l="1"/>
  <c r="F38" i="69" l="1"/>
  <c r="G38" i="69"/>
  <c r="I38" i="69" l="1"/>
  <c r="H38" i="69" l="1"/>
  <c r="L38" i="69" l="1"/>
  <c r="K38" i="69"/>
  <c r="J38" i="69"/>
  <c r="M38" i="69"/>
  <c r="N38" i="69" l="1"/>
  <c r="O38" i="69"/>
  <c r="P38" i="69" l="1"/>
  <c r="Q38" i="69" l="1"/>
  <c r="R38" i="69" l="1"/>
  <c r="S38" i="69" l="1"/>
  <c r="T38" i="69" l="1"/>
  <c r="U38" i="69" l="1"/>
  <c r="V38" i="69" l="1"/>
  <c r="W38" i="69" l="1"/>
  <c r="X38" i="69" l="1"/>
  <c r="Y38" i="69" l="1"/>
  <c r="Z38" i="69" l="1"/>
  <c r="AA38" i="69" l="1"/>
  <c r="AB38" i="69" l="1"/>
  <c r="AC38" i="69" l="1"/>
  <c r="AD38" i="69" l="1"/>
  <c r="AE38" i="69" l="1"/>
  <c r="AF38" i="69" l="1"/>
  <c r="AG38" i="69"/>
</calcChain>
</file>

<file path=xl/sharedStrings.xml><?xml version="1.0" encoding="utf-8"?>
<sst xmlns="http://schemas.openxmlformats.org/spreadsheetml/2006/main" count="4192" uniqueCount="1533">
  <si>
    <t>PREFEITURA MUNICIPAL DE JARAGUÁ DO SUL</t>
  </si>
  <si>
    <t>ESTUDO DE VIABILIDADE ECONÔMICA PARA A CONCESSÃO DOS SERVIÇOS DE LIMPEZA PÚBLICA E MANEJO DE RESÍDUOS SÓLIDOS</t>
  </si>
  <si>
    <t xml:space="preserve">DADOS DE ENTRADA </t>
  </si>
  <si>
    <t>Dados Gerais</t>
  </si>
  <si>
    <t>Valor</t>
  </si>
  <si>
    <t>Unidade</t>
  </si>
  <si>
    <t>Fonte</t>
  </si>
  <si>
    <t>1.1</t>
  </si>
  <si>
    <t>População total</t>
  </si>
  <si>
    <t>habitantes</t>
  </si>
  <si>
    <t>1.2</t>
  </si>
  <si>
    <t xml:space="preserve">Produção de Resíduos </t>
  </si>
  <si>
    <t>toneladas/ano</t>
  </si>
  <si>
    <t>1.3</t>
  </si>
  <si>
    <t>Quantidade Coletada de Resíduos Domiciliar Urbana</t>
  </si>
  <si>
    <t>1.4</t>
  </si>
  <si>
    <t>Quantidade Coletada de Resíduos Domiciliar Rural</t>
  </si>
  <si>
    <t>1.5</t>
  </si>
  <si>
    <t>Quantidade Coletada de Resíduos Coleta Seletiva (Recicláveis + Rejeitos)</t>
  </si>
  <si>
    <t>1.6</t>
  </si>
  <si>
    <t>Rejeito da coleta seletiva</t>
  </si>
  <si>
    <t>1.7</t>
  </si>
  <si>
    <t>Quantidade Coletada de Recicláveis</t>
  </si>
  <si>
    <t>1.8</t>
  </si>
  <si>
    <t>Percentual de Coleta Seletiva</t>
  </si>
  <si>
    <t>%</t>
  </si>
  <si>
    <t>1.9</t>
  </si>
  <si>
    <t>Percentual de Recicláveis da Coleta Seletiva</t>
  </si>
  <si>
    <t>1.10</t>
  </si>
  <si>
    <t>Percentual de Valorização da Coleta Seletiva</t>
  </si>
  <si>
    <t>1.11</t>
  </si>
  <si>
    <t>Percentual Máximo Reciclável</t>
  </si>
  <si>
    <t>1.12</t>
  </si>
  <si>
    <t>Incremento da valorização da Coleta Seletiva</t>
  </si>
  <si>
    <t>1.13</t>
  </si>
  <si>
    <t>Produção percapita</t>
  </si>
  <si>
    <t>Kg/hab.dia</t>
  </si>
  <si>
    <t>1.14</t>
  </si>
  <si>
    <t>Produção de Resíduos de Podas de Árvores</t>
  </si>
  <si>
    <t>ton/ano</t>
  </si>
  <si>
    <t>1.15</t>
  </si>
  <si>
    <t>Per capita de resíduos de Podas de Árvores</t>
  </si>
  <si>
    <t>1.16</t>
  </si>
  <si>
    <t>PIS - PASEP</t>
  </si>
  <si>
    <t>1.17</t>
  </si>
  <si>
    <t>COFINS</t>
  </si>
  <si>
    <t>1.18</t>
  </si>
  <si>
    <t>ISS</t>
  </si>
  <si>
    <t>Composição dos resíduos</t>
  </si>
  <si>
    <t>2.1</t>
  </si>
  <si>
    <t>Matéria orgânica</t>
  </si>
  <si>
    <t>2.2</t>
  </si>
  <si>
    <t>Papel e papelão</t>
  </si>
  <si>
    <t>2.3</t>
  </si>
  <si>
    <t>Plásticos</t>
  </si>
  <si>
    <t>2.4</t>
  </si>
  <si>
    <t>Vidro</t>
  </si>
  <si>
    <t>2.5</t>
  </si>
  <si>
    <t>Metais</t>
  </si>
  <si>
    <t>2.6</t>
  </si>
  <si>
    <t>Rejeiros</t>
  </si>
  <si>
    <t>2.7</t>
  </si>
  <si>
    <t xml:space="preserve">Outros Recicláveis </t>
  </si>
  <si>
    <t>2.8</t>
  </si>
  <si>
    <t>Total</t>
  </si>
  <si>
    <t>Dados salariais</t>
  </si>
  <si>
    <t>3.1</t>
  </si>
  <si>
    <t>Salário mínimo nacional</t>
  </si>
  <si>
    <t>R$</t>
  </si>
  <si>
    <t>3.2</t>
  </si>
  <si>
    <t>Insalubridade nível 1</t>
  </si>
  <si>
    <t>3.3</t>
  </si>
  <si>
    <t>Insalubridade nível 2</t>
  </si>
  <si>
    <t>3.4</t>
  </si>
  <si>
    <t>Encargos - coletores</t>
  </si>
  <si>
    <t>3.5</t>
  </si>
  <si>
    <t>Encargos - demais funcionários</t>
  </si>
  <si>
    <t>3.6</t>
  </si>
  <si>
    <t>Adicional noturno</t>
  </si>
  <si>
    <t>Preço de Veículos e Equipamentos</t>
  </si>
  <si>
    <t>4.1</t>
  </si>
  <si>
    <t xml:space="preserve">Caminhão Tipo 1 (coleta convencional/caminhão poliguindaste) </t>
  </si>
  <si>
    <t>4.2</t>
  </si>
  <si>
    <t xml:space="preserve">Caminhão Tipo 2 - (coleta mecanizada) </t>
  </si>
  <si>
    <t>4.3</t>
  </si>
  <si>
    <t xml:space="preserve">Caminhão Tipo 3 - (coleta seletiva) </t>
  </si>
  <si>
    <t>4.4</t>
  </si>
  <si>
    <t xml:space="preserve">Caminhão Tipo 3 - (coletor de pequeno porte ) </t>
  </si>
  <si>
    <t>4.5</t>
  </si>
  <si>
    <t xml:space="preserve">Caminhão tipo 5 - Lavação de contentores da coleta mecanizada </t>
  </si>
  <si>
    <t>4.6</t>
  </si>
  <si>
    <t xml:space="preserve">Caçamba coletora compactadora carregamento manual </t>
  </si>
  <si>
    <t>4.7</t>
  </si>
  <si>
    <t xml:space="preserve">Caçamba coletora compactadora carregamento mecanizado </t>
  </si>
  <si>
    <t>4.8</t>
  </si>
  <si>
    <t>Dispositivo coleta mecanizada</t>
  </si>
  <si>
    <t>4.9</t>
  </si>
  <si>
    <t>Caçamba lavadora de contentores da coleta mecanizada</t>
  </si>
  <si>
    <t>4.10</t>
  </si>
  <si>
    <t>Caçamba coletora compactadora de pequeno porte (6m³)</t>
  </si>
  <si>
    <t>4.11</t>
  </si>
  <si>
    <t xml:space="preserve">Caçamba coletora (coleta seletiva) </t>
  </si>
  <si>
    <t>4.12</t>
  </si>
  <si>
    <t xml:space="preserve">Veículo da frota auxiliar - utilitário leve </t>
  </si>
  <si>
    <t>4.13</t>
  </si>
  <si>
    <t xml:space="preserve">Veículo da frota auxiliar - veículo de passeio </t>
  </si>
  <si>
    <t>4.14</t>
  </si>
  <si>
    <t xml:space="preserve">Veículo da frota auxiliar - moto 125 CC </t>
  </si>
  <si>
    <t>4.15</t>
  </si>
  <si>
    <r>
      <t xml:space="preserve">Contentores </t>
    </r>
    <r>
      <rPr>
        <strike/>
        <sz val="10"/>
        <rFont val="Arial"/>
        <family val="2"/>
      </rPr>
      <t xml:space="preserve"> </t>
    </r>
    <r>
      <rPr>
        <sz val="10"/>
        <rFont val="Arial"/>
        <family val="2"/>
      </rPr>
      <t>1.000L com pedal, para coleta mecanizada</t>
    </r>
  </si>
  <si>
    <t>4.16</t>
  </si>
  <si>
    <t>Equipamento de basculamento traseiro para contentores de 1,0m³</t>
  </si>
  <si>
    <t>4.17</t>
  </si>
  <si>
    <t>Cesto papeleiro papeleiro + poste para fixação</t>
  </si>
  <si>
    <t>4.18</t>
  </si>
  <si>
    <t>Ecoponto</t>
  </si>
  <si>
    <t>4.19</t>
  </si>
  <si>
    <t>Estrutura e guarita PEV</t>
  </si>
  <si>
    <t>4.20</t>
  </si>
  <si>
    <t xml:space="preserve">Caminhão de 15m³ com munck </t>
  </si>
  <si>
    <t>4.21</t>
  </si>
  <si>
    <t>Equipamento poliguindaste duplo</t>
  </si>
  <si>
    <t>4.22</t>
  </si>
  <si>
    <t>Caminhão para Limpeza urbana (para caçamba basculante)</t>
  </si>
  <si>
    <t>4.23</t>
  </si>
  <si>
    <t>Caçamba basculante 12m³</t>
  </si>
  <si>
    <t>4.24</t>
  </si>
  <si>
    <t>Caçamba basculante 6m³</t>
  </si>
  <si>
    <t>4.25</t>
  </si>
  <si>
    <t>Trator giro zero</t>
  </si>
  <si>
    <t>4.26</t>
  </si>
  <si>
    <t>Trator coletor - para minivarredeira</t>
  </si>
  <si>
    <t>4.27</t>
  </si>
  <si>
    <t>Minivarredeira</t>
  </si>
  <si>
    <t>4.28</t>
  </si>
  <si>
    <t>Trator com capinadeira (trator + equipamento)</t>
  </si>
  <si>
    <t>4.29</t>
  </si>
  <si>
    <t>Roçadeira costal</t>
  </si>
  <si>
    <t>4.30</t>
  </si>
  <si>
    <t>Soprador costal</t>
  </si>
  <si>
    <t>4.31</t>
  </si>
  <si>
    <t>Ônibus 44 lugares adaptado</t>
  </si>
  <si>
    <t>4.32</t>
  </si>
  <si>
    <t>Van - Veículo da frota auxiliar - Sprinter</t>
  </si>
  <si>
    <t>4.33</t>
  </si>
  <si>
    <t>Lutocar</t>
  </si>
  <si>
    <t>4.34</t>
  </si>
  <si>
    <t>Caminhão cesto aéreo duplo 12 ou 14m (Locação mensal com motorista, combustível, man.)</t>
  </si>
  <si>
    <t>4.35</t>
  </si>
  <si>
    <t>Triturador de galhos</t>
  </si>
  <si>
    <t>4.36</t>
  </si>
  <si>
    <t>Motosserra</t>
  </si>
  <si>
    <t>4.37</t>
  </si>
  <si>
    <t>Motopoda</t>
  </si>
  <si>
    <t>4.38</t>
  </si>
  <si>
    <t>Equipamentos variados (vassouras, pincel/buchas, pás, rastel e sacos de lixo) - anual</t>
  </si>
  <si>
    <t>R$ / varredor/servente</t>
  </si>
  <si>
    <t>4.39</t>
  </si>
  <si>
    <t xml:space="preserve">Saco (60 litros) cestos papeleiros </t>
  </si>
  <si>
    <t>4.40</t>
  </si>
  <si>
    <t>Composteira doméstica</t>
  </si>
  <si>
    <t>Preço de Uniformes e Equipamentos de Proteção Individual</t>
  </si>
  <si>
    <t>5.1</t>
  </si>
  <si>
    <t>Camisa administrativo</t>
  </si>
  <si>
    <t>5.2</t>
  </si>
  <si>
    <t>Calça administrativo</t>
  </si>
  <si>
    <t>5.3</t>
  </si>
  <si>
    <t>Jaqueta administrativo</t>
  </si>
  <si>
    <t>5.4</t>
  </si>
  <si>
    <t>Camisa operacional</t>
  </si>
  <si>
    <t>5.5</t>
  </si>
  <si>
    <t>Calça operacional</t>
  </si>
  <si>
    <t>5.6</t>
  </si>
  <si>
    <t>Jaqueta operacional</t>
  </si>
  <si>
    <t>5.7</t>
  </si>
  <si>
    <t>Boné</t>
  </si>
  <si>
    <t>5.8</t>
  </si>
  <si>
    <t>Conjunto impermeável</t>
  </si>
  <si>
    <t>5.9</t>
  </si>
  <si>
    <t>Calçado de segurança</t>
  </si>
  <si>
    <t>5.10</t>
  </si>
  <si>
    <t>Luva de segurança</t>
  </si>
  <si>
    <t>5.11</t>
  </si>
  <si>
    <t>Óculos de segurança</t>
  </si>
  <si>
    <t>5.12</t>
  </si>
  <si>
    <t>Protetor solar</t>
  </si>
  <si>
    <t>5.13</t>
  </si>
  <si>
    <t>Máscara facial</t>
  </si>
  <si>
    <t>5.14</t>
  </si>
  <si>
    <t>Perneira</t>
  </si>
  <si>
    <t>5.15</t>
  </si>
  <si>
    <t>Mascara PFF2</t>
  </si>
  <si>
    <t>Imposto, seguro e licencimento</t>
  </si>
  <si>
    <t>6.1</t>
  </si>
  <si>
    <t>IPVA - Veículos de passeio e utilitários (sobre o valor do veículo)</t>
  </si>
  <si>
    <t>6.2</t>
  </si>
  <si>
    <t>IPVA - Veículo de transporte de carga (sobre o valor do veículo)</t>
  </si>
  <si>
    <t>6.3</t>
  </si>
  <si>
    <t>IPVA - Veículo de transporte de passageiros (sobre o valor do veículo)</t>
  </si>
  <si>
    <t>6.4</t>
  </si>
  <si>
    <t>IPVA - Motocicletas (sobre o valor do veículo)</t>
  </si>
  <si>
    <t>6.5</t>
  </si>
  <si>
    <t xml:space="preserve">Fator de correção para cálculo do IPVA </t>
  </si>
  <si>
    <t>6.6</t>
  </si>
  <si>
    <t>Licenciamento caminhões coleta</t>
  </si>
  <si>
    <t>6.7</t>
  </si>
  <si>
    <t>Licenciamento caminhões coleta seletiva</t>
  </si>
  <si>
    <t>6.8</t>
  </si>
  <si>
    <t>Licenciamento do utilitário</t>
  </si>
  <si>
    <t>6.9</t>
  </si>
  <si>
    <t>Licenciamento da Onibus/ Van</t>
  </si>
  <si>
    <t>6.10</t>
  </si>
  <si>
    <t>Licenciamento veículos</t>
  </si>
  <si>
    <t>6.11</t>
  </si>
  <si>
    <t>Licenciamento moto</t>
  </si>
  <si>
    <t>Preço de Insumos</t>
  </si>
  <si>
    <t>7.1</t>
  </si>
  <si>
    <t>Óleo diesel</t>
  </si>
  <si>
    <t>R$/litro</t>
  </si>
  <si>
    <t>7.2</t>
  </si>
  <si>
    <t>Gasolina</t>
  </si>
  <si>
    <t>7.3</t>
  </si>
  <si>
    <t>Graxa</t>
  </si>
  <si>
    <t>7.4</t>
  </si>
  <si>
    <t>Óleo motor/hidráulico</t>
  </si>
  <si>
    <t>7.5</t>
  </si>
  <si>
    <t>Óleo para motocicleta</t>
  </si>
  <si>
    <t>7.6</t>
  </si>
  <si>
    <t>Óleo para carter de veículo de apoio</t>
  </si>
  <si>
    <t>7.7</t>
  </si>
  <si>
    <t>Caminhão Tipo 1 - Principais insumos de rodagem</t>
  </si>
  <si>
    <t>7.7.1</t>
  </si>
  <si>
    <t>Pneu</t>
  </si>
  <si>
    <t>7.7.2</t>
  </si>
  <si>
    <t>Câmara (x2)</t>
  </si>
  <si>
    <t>7.7.3</t>
  </si>
  <si>
    <t>Protetor (x2)</t>
  </si>
  <si>
    <t>7.7.4</t>
  </si>
  <si>
    <t>Recapagem (x2)</t>
  </si>
  <si>
    <t>7.7.5</t>
  </si>
  <si>
    <t>Consertos (x3)</t>
  </si>
  <si>
    <t>7.8</t>
  </si>
  <si>
    <t>Caminhão Tipo 2 - Principais insumos de rodagem</t>
  </si>
  <si>
    <t>7.8.1</t>
  </si>
  <si>
    <t>7.8.2</t>
  </si>
  <si>
    <t>7.8.3</t>
  </si>
  <si>
    <t>7.8.4</t>
  </si>
  <si>
    <t>7.8.5</t>
  </si>
  <si>
    <t>7.9</t>
  </si>
  <si>
    <t>Caminhão Tipo 3 - Principais insumos de rodagem</t>
  </si>
  <si>
    <t>7.9.1</t>
  </si>
  <si>
    <t>7.9.2</t>
  </si>
  <si>
    <t>7.9.3</t>
  </si>
  <si>
    <t>7.9.4</t>
  </si>
  <si>
    <t>7.9.5</t>
  </si>
  <si>
    <t>7.10</t>
  </si>
  <si>
    <t>Caminhão Tipo 4 - Principais insumos de rodagem</t>
  </si>
  <si>
    <t>7.10.1</t>
  </si>
  <si>
    <t>7.10.2</t>
  </si>
  <si>
    <t>7.10.3</t>
  </si>
  <si>
    <t>7.10.4</t>
  </si>
  <si>
    <t>7.10.5</t>
  </si>
  <si>
    <t>7.11</t>
  </si>
  <si>
    <t>Caminhão coleta PEV / limpeza pública</t>
  </si>
  <si>
    <t>7.11.1</t>
  </si>
  <si>
    <t>7.11.2</t>
  </si>
  <si>
    <t>7.11.3</t>
  </si>
  <si>
    <t>7.11.4</t>
  </si>
  <si>
    <t>Recapagem</t>
  </si>
  <si>
    <t>7.11.5</t>
  </si>
  <si>
    <t>7.12</t>
  </si>
  <si>
    <t>Ônibus - Principais insumos de rodagem</t>
  </si>
  <si>
    <t>7.12.1</t>
  </si>
  <si>
    <t>7.12.2</t>
  </si>
  <si>
    <t>7.12.3</t>
  </si>
  <si>
    <t>7.12.4</t>
  </si>
  <si>
    <t>7.12.5</t>
  </si>
  <si>
    <t>7.13</t>
  </si>
  <si>
    <t>Trator Coletor - Principais insumos de rodagem</t>
  </si>
  <si>
    <t>7.13.1</t>
  </si>
  <si>
    <t>7.13.2</t>
  </si>
  <si>
    <t>7.13.3</t>
  </si>
  <si>
    <t>7.13.4</t>
  </si>
  <si>
    <t>7.13.5</t>
  </si>
  <si>
    <t>7.14</t>
  </si>
  <si>
    <t>Trator cortador de grama - giro zero -  Principais insumos de rodagem - roda dianteira</t>
  </si>
  <si>
    <t>7.14.1</t>
  </si>
  <si>
    <t>7.14.2</t>
  </si>
  <si>
    <t xml:space="preserve">Câmara </t>
  </si>
  <si>
    <t>7.15</t>
  </si>
  <si>
    <t>Trator cortador de grama - giro zero -  Principais insumos de rodagem - roda traseira</t>
  </si>
  <si>
    <t>7.15.1</t>
  </si>
  <si>
    <t>7.15.2</t>
  </si>
  <si>
    <t>Pneu Veículo utilitário / Veículo de passeio</t>
  </si>
  <si>
    <t>Jogo de Pneu e câmara - motocicleta</t>
  </si>
  <si>
    <t>Dados Operacionais</t>
  </si>
  <si>
    <t>8.1</t>
  </si>
  <si>
    <t>Fator de Utilização</t>
  </si>
  <si>
    <t>8.1.1</t>
  </si>
  <si>
    <t>Número de contentores na primeira fase da mecanização da coleta convencional ano 1</t>
  </si>
  <si>
    <t>unidades</t>
  </si>
  <si>
    <t>8.1.2</t>
  </si>
  <si>
    <t>Número de contentores na segunda fase da mecanização da coleta convencional ano 3</t>
  </si>
  <si>
    <t>8.1.3</t>
  </si>
  <si>
    <t>Número de contentores na terceira fase da mecanização da coleta convencional ano 5</t>
  </si>
  <si>
    <t>8.1.4</t>
  </si>
  <si>
    <t>Número de contentores na terceira fase da mecanização da coleta seletiva ano 1</t>
  </si>
  <si>
    <t>8.1.5</t>
  </si>
  <si>
    <t>Número de contentores na terceira fase da mecanização da coleta seletiva ano 3</t>
  </si>
  <si>
    <t>8.1.6</t>
  </si>
  <si>
    <t>Número de contentores na terceira fase da mecanização da coleta seletiva ano 5</t>
  </si>
  <si>
    <t>8.1.7</t>
  </si>
  <si>
    <t>Percentual de veículos reserva (caminhões/equipamentos)</t>
  </si>
  <si>
    <t>8.1.8</t>
  </si>
  <si>
    <t>Fator de utilização de caminhão compactador com carregamento manual</t>
  </si>
  <si>
    <t>Ton/mês/veículo</t>
  </si>
  <si>
    <t>8.1.9</t>
  </si>
  <si>
    <t>Fator de utilização de caminhão compactador com carregamento mecanizado</t>
  </si>
  <si>
    <t>Contentores/veículo/dia (3 turnos)</t>
  </si>
  <si>
    <t>8.1.10</t>
  </si>
  <si>
    <t>Fator de utilização de caminhão coleta seletiva</t>
  </si>
  <si>
    <t>8.1.11</t>
  </si>
  <si>
    <t>Caminhão compactador de pequeno porte para áreas de difícil acesso</t>
  </si>
  <si>
    <t>Caminhão peq. porte</t>
  </si>
  <si>
    <t>8.1.12</t>
  </si>
  <si>
    <t>Número de coletores por equipe de coleta convencional</t>
  </si>
  <si>
    <t>coletores</t>
  </si>
  <si>
    <t>8.1.13</t>
  </si>
  <si>
    <t>Número de coletores por equipe de coleta mecanizada</t>
  </si>
  <si>
    <t>8.1.14</t>
  </si>
  <si>
    <t>Número de coletores da coleta seletiva</t>
  </si>
  <si>
    <t>8.1.15</t>
  </si>
  <si>
    <t>Percentual de coletores/servente reserva</t>
  </si>
  <si>
    <t>8.1.16</t>
  </si>
  <si>
    <t>Percentual de motoristas reserva</t>
  </si>
  <si>
    <t>8.1.17</t>
  </si>
  <si>
    <t>Turnos de operação da coleta convencional</t>
  </si>
  <si>
    <t>turnos</t>
  </si>
  <si>
    <t>8.1.18</t>
  </si>
  <si>
    <t>Turnos de operação da coleta mecanizada</t>
  </si>
  <si>
    <t>8.1.19</t>
  </si>
  <si>
    <t>Turnos de operação da coleta seletiva</t>
  </si>
  <si>
    <t>8.2</t>
  </si>
  <si>
    <t>Quilometragem média mensal por veículo</t>
  </si>
  <si>
    <t>8.2.1</t>
  </si>
  <si>
    <t>Frota operacional - coleta convencional</t>
  </si>
  <si>
    <t>Km/mês.veículo</t>
  </si>
  <si>
    <t>8.2.2</t>
  </si>
  <si>
    <t>Frota operacional - coleta seletiva</t>
  </si>
  <si>
    <t>8.2.3</t>
  </si>
  <si>
    <t>Frota operacional - lavação de contentores</t>
  </si>
  <si>
    <t>8.2.4</t>
  </si>
  <si>
    <t>Frota operacional - transporte de resíduos PEV</t>
  </si>
  <si>
    <t>8.2.5</t>
  </si>
  <si>
    <t>Frota de apoio - veículo de passeio</t>
  </si>
  <si>
    <t>8.2.6</t>
  </si>
  <si>
    <t>Frota de apoio - veículo utilitário leve</t>
  </si>
  <si>
    <t>8.2.7</t>
  </si>
  <si>
    <t>Frota de apoio - motocicleta</t>
  </si>
  <si>
    <t>8.2.8</t>
  </si>
  <si>
    <t>Caminhão basculante (serviços gerais - limpeza de vias urbanas)</t>
  </si>
  <si>
    <t>8.2.9</t>
  </si>
  <si>
    <t>Trator giro zero (roçada de áreas públicas)</t>
  </si>
  <si>
    <t>h/mês.veículo</t>
  </si>
  <si>
    <t>8.2.10</t>
  </si>
  <si>
    <t>8.2.11</t>
  </si>
  <si>
    <t>Roçadeira costal  (roçada de áreas públicas)</t>
  </si>
  <si>
    <t>h/mês.equip.</t>
  </si>
  <si>
    <t>8.2.12</t>
  </si>
  <si>
    <t>Soprador costal  (roçada de áreas públicas)</t>
  </si>
  <si>
    <t>8.2.13</t>
  </si>
  <si>
    <t>Minivarredeira  (serviços gerais - limpeza de vias urbanas)</t>
  </si>
  <si>
    <t>8.2.14</t>
  </si>
  <si>
    <t>8.2.15</t>
  </si>
  <si>
    <t>Capinadeira mecânica (serviços gerais - limpeza de vias urbanas)</t>
  </si>
  <si>
    <t>8.2.16</t>
  </si>
  <si>
    <t>8.2.17</t>
  </si>
  <si>
    <t>Roçadeira costal  (serviços gerais - limpeza de vias urbanas)</t>
  </si>
  <si>
    <t>8.2.18</t>
  </si>
  <si>
    <t>Soprador costal  (serviços gerais - limpeza de vias urbanas)</t>
  </si>
  <si>
    <t>h/mês.equi.</t>
  </si>
  <si>
    <t>8.2.19</t>
  </si>
  <si>
    <t>Ônibus  (serviços gerais - limpeza de vias urbanas)</t>
  </si>
  <si>
    <t>8.2.20</t>
  </si>
  <si>
    <t>Van  (serviços gerais - limpeza de vias urbanas)</t>
  </si>
  <si>
    <t>8.2.21</t>
  </si>
  <si>
    <t>Motocicleta (serviços gerais - limpeza de vias urbanas)</t>
  </si>
  <si>
    <t>8.2.22</t>
  </si>
  <si>
    <t>Caminhão basculante de 6m³ (roçada - limpeza de vias urbanas)</t>
  </si>
  <si>
    <t>8.2.23</t>
  </si>
  <si>
    <t>Van (roçada - limpeza de vias urbanas)</t>
  </si>
  <si>
    <t>8.2.24</t>
  </si>
  <si>
    <t>Motocicleta 125cc (roçada - limpeza de vias urbanas)</t>
  </si>
  <si>
    <t>8.2.25</t>
  </si>
  <si>
    <t>Caminhão basculante de 12m³  (serviço de poda - limpeza de vias urbana)</t>
  </si>
  <si>
    <t>8.2.26</t>
  </si>
  <si>
    <t>Motocicleta 125cc  (serviço de poda - limpeza de vias urbana)</t>
  </si>
  <si>
    <t>8.2.27</t>
  </si>
  <si>
    <t>Trtiturador de galhos  (serviço de poda - limpeza de vias urbana)</t>
  </si>
  <si>
    <t>8.2.28</t>
  </si>
  <si>
    <t>Motosserra  (serviço de poda - limpeza de vias urbana)</t>
  </si>
  <si>
    <t>8.2.29</t>
  </si>
  <si>
    <t>Motopoda  (serviço de poda - limpeza de vias urbana)</t>
  </si>
  <si>
    <t>8.3</t>
  </si>
  <si>
    <t>Consumo médio mensal</t>
  </si>
  <si>
    <t>8.3.1</t>
  </si>
  <si>
    <t>Frota operacional - coleta convencional - Caminhão tipo 1</t>
  </si>
  <si>
    <t>Km/l</t>
  </si>
  <si>
    <t>8.3.2</t>
  </si>
  <si>
    <t>Frota operacional - coleta mecanizada - Caminhão tipo 2</t>
  </si>
  <si>
    <t>8.3.3</t>
  </si>
  <si>
    <t>Frota operacional - coleta seletiva -  Caminhão tipo 3</t>
  </si>
  <si>
    <t>8.3.4</t>
  </si>
  <si>
    <t>Frota operacional - transporte PEV/limpeza pública</t>
  </si>
  <si>
    <t>8.3.5</t>
  </si>
  <si>
    <t>h/l</t>
  </si>
  <si>
    <t>8.3.6</t>
  </si>
  <si>
    <t>Capinadeira/minivarredeira</t>
  </si>
  <si>
    <t>8.3.7</t>
  </si>
  <si>
    <t>8.3.8</t>
  </si>
  <si>
    <t>8.3.9</t>
  </si>
  <si>
    <t>Onibus (limpeza de vias urbanas)</t>
  </si>
  <si>
    <t>8.3.10</t>
  </si>
  <si>
    <t>Van (limpeza de vias urbanas)</t>
  </si>
  <si>
    <t>8.3.11</t>
  </si>
  <si>
    <t>Trtiturador de galhos</t>
  </si>
  <si>
    <t>8.3.12</t>
  </si>
  <si>
    <t>8.3.13</t>
  </si>
  <si>
    <t>8.3.14</t>
  </si>
  <si>
    <t>Frota de apoio - Veículo de passeio</t>
  </si>
  <si>
    <t>8.3.15</t>
  </si>
  <si>
    <t>8.3.16</t>
  </si>
  <si>
    <t>8.3.17</t>
  </si>
  <si>
    <t xml:space="preserve">Consumo médio de graxa - frota operacional Caminhão </t>
  </si>
  <si>
    <t>L/km</t>
  </si>
  <si>
    <t>8.3.18</t>
  </si>
  <si>
    <t xml:space="preserve">Consumo médio de óleo motor/hidr. - frota operacional - Caminhão </t>
  </si>
  <si>
    <t>8.3.19</t>
  </si>
  <si>
    <t>Consumo médio de graxa - Caminhão Limpeza Urbana</t>
  </si>
  <si>
    <t>8.3.20</t>
  </si>
  <si>
    <t>Consumo médio de óleo motor/ hidr. - Caminhão Limpeza Urbana</t>
  </si>
  <si>
    <t>8.3.21</t>
  </si>
  <si>
    <t>Consumo médio de óleo para veículos de apoio</t>
  </si>
  <si>
    <t>8.3.22</t>
  </si>
  <si>
    <t>Consumo médio de óleo para motocicleta</t>
  </si>
  <si>
    <t>8.3.23</t>
  </si>
  <si>
    <t>Custo de lavação para caminhões operacionais</t>
  </si>
  <si>
    <t>R$/ano</t>
  </si>
  <si>
    <t>8.3.24</t>
  </si>
  <si>
    <t>Custo de lavação para caminhões reserva</t>
  </si>
  <si>
    <t>8.3.25</t>
  </si>
  <si>
    <t>Custo de lavação para veículos de apoio</t>
  </si>
  <si>
    <t>8.3.26</t>
  </si>
  <si>
    <t>Custo de lavação para motocicletas</t>
  </si>
  <si>
    <t>8.3.27</t>
  </si>
  <si>
    <t>Custo de lavação para tratores, van e ôbinus</t>
  </si>
  <si>
    <t>8.4</t>
  </si>
  <si>
    <t xml:space="preserve">Durabilidade de Rodagem </t>
  </si>
  <si>
    <t>8.4.1</t>
  </si>
  <si>
    <t>Pneu - frota operacional - coleta domiciliar - Caminhão tipo 1 (*)</t>
  </si>
  <si>
    <t>Km</t>
  </si>
  <si>
    <t>8.4.2</t>
  </si>
  <si>
    <t>Pneu - frota operacional - coleta domiciliar - Caminhão tipo 2 (*)</t>
  </si>
  <si>
    <t>8.4.3</t>
  </si>
  <si>
    <t>Pneu - frota operacional - coleta seletiva -  Caminhão tipo 3 (*)</t>
  </si>
  <si>
    <t>8.4.4</t>
  </si>
  <si>
    <t>Pneu- frota operacional - transporte PEV / limpeza pública</t>
  </si>
  <si>
    <t>8.4.5</t>
  </si>
  <si>
    <t>Pneu - frota operacional - Onibus / Van</t>
  </si>
  <si>
    <t>8.4.6</t>
  </si>
  <si>
    <t>Pneu - frota operacional - Trator Capinadeira/Minivarredeira/Trator giro zero</t>
  </si>
  <si>
    <t>8.4.7</t>
  </si>
  <si>
    <t>Pneu - frota de apoio - Veículo de passeio</t>
  </si>
  <si>
    <t>8.4.8</t>
  </si>
  <si>
    <t>Pneu - frota de apoio - veículo utilitário leve</t>
  </si>
  <si>
    <t>8.4.9</t>
  </si>
  <si>
    <t>Pneu - frota de apoio - motocicleta</t>
  </si>
  <si>
    <t>(*) Inclui 2 recapagens, 2 câmaras, 2 protetores e 3 consertos</t>
  </si>
  <si>
    <t>8.5</t>
  </si>
  <si>
    <t>Quantidade de Pneus por rodagem</t>
  </si>
  <si>
    <t>8.5.1</t>
  </si>
  <si>
    <t>Frota operacional - coleta domiciliar - Caminhão tipo 1</t>
  </si>
  <si>
    <t>8.5.2</t>
  </si>
  <si>
    <t>Frota operacional - coleta domiciliar - Caminhão tipo 2</t>
  </si>
  <si>
    <t>8.5.3</t>
  </si>
  <si>
    <t>8.5.4</t>
  </si>
  <si>
    <t>Frota operacional - Transporte PEV / limpeza pública</t>
  </si>
  <si>
    <t>8.5.5</t>
  </si>
  <si>
    <t>Frota operacional - Onibus</t>
  </si>
  <si>
    <t>8.5.6</t>
  </si>
  <si>
    <t>Frota operacional - Van</t>
  </si>
  <si>
    <t>8.5.7</t>
  </si>
  <si>
    <t>Frota operacional - Trator coletor</t>
  </si>
  <si>
    <t>8.5.8</t>
  </si>
  <si>
    <t>Frota operacional - Trator  cortador de grama - giro zero  - roda dianteira</t>
  </si>
  <si>
    <t>8.5.9</t>
  </si>
  <si>
    <t>Frota operacional - Trator  cortador de grama - giro zero  - roda traseira</t>
  </si>
  <si>
    <t>8.5.10</t>
  </si>
  <si>
    <t>8.5.11</t>
  </si>
  <si>
    <t>8.5.12</t>
  </si>
  <si>
    <t>8.6</t>
  </si>
  <si>
    <t>Custo de Rodagem por Veículo</t>
  </si>
  <si>
    <t>8.6.1</t>
  </si>
  <si>
    <t>8.6.2</t>
  </si>
  <si>
    <t>8.6.3</t>
  </si>
  <si>
    <t>8.6.4</t>
  </si>
  <si>
    <t>Frota operacional - transporte PEV / limpeza pública</t>
  </si>
  <si>
    <t>8.6.5</t>
  </si>
  <si>
    <t>8.6.6</t>
  </si>
  <si>
    <t>8.6.7</t>
  </si>
  <si>
    <t>Capinadeira/Varredeira mecânica</t>
  </si>
  <si>
    <t>8.6.8</t>
  </si>
  <si>
    <t xml:space="preserve">Trator  cortador de grama - giro zero </t>
  </si>
  <si>
    <t>8.6.9</t>
  </si>
  <si>
    <t>8.6.10</t>
  </si>
  <si>
    <t>8.6.11</t>
  </si>
  <si>
    <t>8.6.12</t>
  </si>
  <si>
    <t>Custo de Manutenção / valor global da frota (peças e equipamentos - anual)</t>
  </si>
  <si>
    <t>8.6.13</t>
  </si>
  <si>
    <t>Custo de Manutenção / valor global da frota (peças e equipamentos - anual) - coleta convencional</t>
  </si>
  <si>
    <t>8.7</t>
  </si>
  <si>
    <t>Dados operacionais dos serviços de limpeza</t>
  </si>
  <si>
    <t>8.7.1</t>
  </si>
  <si>
    <t>Produção média do varredor</t>
  </si>
  <si>
    <t>km de meio fio/dia</t>
  </si>
  <si>
    <t>8.7.2</t>
  </si>
  <si>
    <t>Número de varredores/habitante</t>
  </si>
  <si>
    <t>varr./hab.</t>
  </si>
  <si>
    <t>8.7.3</t>
  </si>
  <si>
    <t>Nùmero máximo de varredores para 1 fiscal</t>
  </si>
  <si>
    <t>varredor</t>
  </si>
  <si>
    <t>8.7.4</t>
  </si>
  <si>
    <t>Nùmero máximo de varredores para 1 encarregado</t>
  </si>
  <si>
    <t>8.7.5</t>
  </si>
  <si>
    <t>Percentual de varredores reserva (varrição manual)</t>
  </si>
  <si>
    <t>varredores</t>
  </si>
  <si>
    <t>8.7.6</t>
  </si>
  <si>
    <t xml:space="preserve">Percentual de serventes reserva </t>
  </si>
  <si>
    <t>serviços gerais</t>
  </si>
  <si>
    <t>8.8</t>
  </si>
  <si>
    <t>Serviços Gerais</t>
  </si>
  <si>
    <t>8.8.1</t>
  </si>
  <si>
    <t>Caminhões Basculante</t>
  </si>
  <si>
    <t>unidade</t>
  </si>
  <si>
    <t>8.8.2</t>
  </si>
  <si>
    <t>8.8.3</t>
  </si>
  <si>
    <t>Trator com capinadeira</t>
  </si>
  <si>
    <t>8.8.4</t>
  </si>
  <si>
    <t>8.8.5</t>
  </si>
  <si>
    <t xml:space="preserve">Sopradores </t>
  </si>
  <si>
    <t>8.8.6</t>
  </si>
  <si>
    <t>Ônibus</t>
  </si>
  <si>
    <t>8.8.7</t>
  </si>
  <si>
    <t xml:space="preserve">Van </t>
  </si>
  <si>
    <t>8.8.8</t>
  </si>
  <si>
    <t xml:space="preserve">Número de motoristas </t>
  </si>
  <si>
    <t>motoristas</t>
  </si>
  <si>
    <t>8.8.9</t>
  </si>
  <si>
    <t>Número de serventes</t>
  </si>
  <si>
    <t>serventes</t>
  </si>
  <si>
    <t>8.8.10</t>
  </si>
  <si>
    <t xml:space="preserve">Número de fiscais </t>
  </si>
  <si>
    <t>fiscal</t>
  </si>
  <si>
    <t>8.9</t>
  </si>
  <si>
    <t>Roçada de áreas públicas</t>
  </si>
  <si>
    <t>8.9.1</t>
  </si>
  <si>
    <t>Caminhão basculante de 6m³</t>
  </si>
  <si>
    <t>8.9.2</t>
  </si>
  <si>
    <t>Van</t>
  </si>
  <si>
    <t>8.9.3</t>
  </si>
  <si>
    <t xml:space="preserve">Motocicleta 125cc </t>
  </si>
  <si>
    <t>8.9.4</t>
  </si>
  <si>
    <t>8.9.5</t>
  </si>
  <si>
    <t>8.9.6</t>
  </si>
  <si>
    <t>8.9.7</t>
  </si>
  <si>
    <t xml:space="preserve">Número de morotista </t>
  </si>
  <si>
    <t>8.9.8</t>
  </si>
  <si>
    <t>8.9.9</t>
  </si>
  <si>
    <t>8.10</t>
  </si>
  <si>
    <t>Serviço de poda</t>
  </si>
  <si>
    <t>8.10.1</t>
  </si>
  <si>
    <t>Caminhão com cesto aéreo duplo - Serviço de poda</t>
  </si>
  <si>
    <t>8.10.2</t>
  </si>
  <si>
    <t>Caminhão basculante de 12m³ - Serviço de poda</t>
  </si>
  <si>
    <t>8.10.3</t>
  </si>
  <si>
    <t>Motocicleta 125cc - Serviço de poda</t>
  </si>
  <si>
    <t>8.10.4</t>
  </si>
  <si>
    <t>Trtiturador de galhos - Serviço de poda</t>
  </si>
  <si>
    <t>8.10.5</t>
  </si>
  <si>
    <t>Motosserra - Serviço de poda</t>
  </si>
  <si>
    <t>8.10.6</t>
  </si>
  <si>
    <t>Motopoda - Serviço de poda</t>
  </si>
  <si>
    <t>8.10.7</t>
  </si>
  <si>
    <t>8.10.8</t>
  </si>
  <si>
    <t>8.10.9</t>
  </si>
  <si>
    <t>Implantação de Equipamentos</t>
  </si>
  <si>
    <t>9.1</t>
  </si>
  <si>
    <t>Contentores de 1,0 m³ para PEV</t>
  </si>
  <si>
    <t>9.2</t>
  </si>
  <si>
    <t>Caçambas de 6,0 m³ para PEV</t>
  </si>
  <si>
    <t>9.3</t>
  </si>
  <si>
    <t>Número de PEVs - novos</t>
  </si>
  <si>
    <t>9.4</t>
  </si>
  <si>
    <t>Número de PEVs - já em operação no município</t>
  </si>
  <si>
    <t>9.5</t>
  </si>
  <si>
    <t>Cesto papeleiro etapa 1</t>
  </si>
  <si>
    <t>9.6</t>
  </si>
  <si>
    <t>Cesto papeleiro etapa 2</t>
  </si>
  <si>
    <t>9.7</t>
  </si>
  <si>
    <t>Cesto papeleiro etapa 3</t>
  </si>
  <si>
    <t>9.8</t>
  </si>
  <si>
    <t>Sacos (60 litros) cestos papeleiro</t>
  </si>
  <si>
    <t>sacos/cesto/ano</t>
  </si>
  <si>
    <t>9.9</t>
  </si>
  <si>
    <t>Ecoponto etapa 1</t>
  </si>
  <si>
    <t>9.10</t>
  </si>
  <si>
    <t>Ecoponto etapa 2</t>
  </si>
  <si>
    <t>9.11</t>
  </si>
  <si>
    <t>Ecoponto etapa 3</t>
  </si>
  <si>
    <t>9.12</t>
  </si>
  <si>
    <t>Contentores de 1,0 m³ para Ecoponto</t>
  </si>
  <si>
    <t>Unidades/ecoponto</t>
  </si>
  <si>
    <t>Transporte de Resíduos PEV</t>
  </si>
  <si>
    <t>10.1</t>
  </si>
  <si>
    <t xml:space="preserve">Quantidade de veículos </t>
  </si>
  <si>
    <t>10.2</t>
  </si>
  <si>
    <t>Turnos para coleta de PEV</t>
  </si>
  <si>
    <t>10.3</t>
  </si>
  <si>
    <t>Número de motoristas em 1 turno para coleta nos PEVs</t>
  </si>
  <si>
    <t>Composteira Doméstica</t>
  </si>
  <si>
    <t>11.1</t>
  </si>
  <si>
    <t>unidade/ano</t>
  </si>
  <si>
    <t>Dados Complementares</t>
  </si>
  <si>
    <t>12.1</t>
  </si>
  <si>
    <t>Custo de regulação</t>
  </si>
  <si>
    <t>R$/hab*ano</t>
  </si>
  <si>
    <t>12.2</t>
  </si>
  <si>
    <t>Custo de Trannsbordo, Tratamento, Transporte e Disposição final em aterro sanitário licenciado</t>
  </si>
  <si>
    <t>R$/ton</t>
  </si>
  <si>
    <t>12.3</t>
  </si>
  <si>
    <t>Preço embalagem plástica para coleta seletiva de materiais recicláveis</t>
  </si>
  <si>
    <t>R$ / unidade</t>
  </si>
  <si>
    <t>Dados para composição tarifária</t>
  </si>
  <si>
    <t>13.1</t>
  </si>
  <si>
    <t>Tarifa base 2024</t>
  </si>
  <si>
    <t>R$ / mês</t>
  </si>
  <si>
    <t>13.2</t>
  </si>
  <si>
    <t>Residencial (6 x semana)</t>
  </si>
  <si>
    <t>13.3</t>
  </si>
  <si>
    <t>Residencial (3 x semana)</t>
  </si>
  <si>
    <t>13.4</t>
  </si>
  <si>
    <t>Residencial (1 a 2x semana) - Rural</t>
  </si>
  <si>
    <t>13.5</t>
  </si>
  <si>
    <t>Comercial (6 x semana)</t>
  </si>
  <si>
    <t>13.6</t>
  </si>
  <si>
    <t>Comercial (3 x semana)</t>
  </si>
  <si>
    <t>13.7</t>
  </si>
  <si>
    <t>Comercial (1 a 2x semana) - Rural</t>
  </si>
  <si>
    <t>13.8</t>
  </si>
  <si>
    <t>Público (6 x semana)</t>
  </si>
  <si>
    <t>13.9</t>
  </si>
  <si>
    <t>Público (3 x semana)</t>
  </si>
  <si>
    <t>13.10</t>
  </si>
  <si>
    <t>Público (1 a 2x semana) - Rural</t>
  </si>
  <si>
    <t>13.11</t>
  </si>
  <si>
    <t>Social (6 x semana)</t>
  </si>
  <si>
    <t>13.12</t>
  </si>
  <si>
    <t>Social (3 x semana)</t>
  </si>
  <si>
    <t>13.13</t>
  </si>
  <si>
    <t>Social (1 a 2x semana) - Rural</t>
  </si>
  <si>
    <t>Imóveis</t>
  </si>
  <si>
    <t>14.1</t>
  </si>
  <si>
    <t>Aluguéis</t>
  </si>
  <si>
    <t>14.2</t>
  </si>
  <si>
    <t>Imóvel para setor de Relação com o Usuário</t>
  </si>
  <si>
    <t>Descontos</t>
  </si>
  <si>
    <t>15.1</t>
  </si>
  <si>
    <t>Desconto na Tarifa e Contraprestação</t>
  </si>
  <si>
    <t>Modelo (1 - Progressivo / 2 - Gatilho)</t>
  </si>
  <si>
    <t>Reajuste previsto para 2025</t>
  </si>
  <si>
    <t>Reajuste real ano 6</t>
  </si>
  <si>
    <t>Incremento real  Anual</t>
  </si>
  <si>
    <t>TIR</t>
  </si>
  <si>
    <t>QUADRO DE EVOLUÇAO POPULACIONAL</t>
  </si>
  <si>
    <t>ANO</t>
  </si>
  <si>
    <t>EVOLUÇÃO POPULACIONAL</t>
  </si>
  <si>
    <t>POPULAÇÃO URBANA</t>
  </si>
  <si>
    <t>POPULAÇÃO RURAL</t>
  </si>
  <si>
    <t>POPULAÇÃO TOTAL</t>
  </si>
  <si>
    <t>População</t>
  </si>
  <si>
    <t>Ano 0</t>
  </si>
  <si>
    <t>Ano 1</t>
  </si>
  <si>
    <t>Ano 2</t>
  </si>
  <si>
    <t>Ano 3</t>
  </si>
  <si>
    <t>Ano 4</t>
  </si>
  <si>
    <t>Ano 5</t>
  </si>
  <si>
    <t>Ano 6</t>
  </si>
  <si>
    <t>Ano 7</t>
  </si>
  <si>
    <t>Ano 8</t>
  </si>
  <si>
    <t>Ano 9</t>
  </si>
  <si>
    <t>Ano 10</t>
  </si>
  <si>
    <t>Ano 11</t>
  </si>
  <si>
    <t>Ano 12</t>
  </si>
  <si>
    <t>Ano 13</t>
  </si>
  <si>
    <t>Ano 14</t>
  </si>
  <si>
    <t>Ano 15</t>
  </si>
  <si>
    <t>Ano 16</t>
  </si>
  <si>
    <t>Ano 17</t>
  </si>
  <si>
    <t>Ano 18</t>
  </si>
  <si>
    <t>Ano 19</t>
  </si>
  <si>
    <t>Ano 20</t>
  </si>
  <si>
    <t>Ano 21</t>
  </si>
  <si>
    <t>Ano 22</t>
  </si>
  <si>
    <t>Ano 23</t>
  </si>
  <si>
    <t>Ano 24</t>
  </si>
  <si>
    <t>Ano 25</t>
  </si>
  <si>
    <t>Ano 26</t>
  </si>
  <si>
    <t>Ano 27</t>
  </si>
  <si>
    <t>Ano 28</t>
  </si>
  <si>
    <t>Ano 29</t>
  </si>
  <si>
    <t>Ano 30</t>
  </si>
  <si>
    <t>Ano 31</t>
  </si>
  <si>
    <t>Ano 32</t>
  </si>
  <si>
    <t>Ano 33</t>
  </si>
  <si>
    <t>Ano 34</t>
  </si>
  <si>
    <t>Ano 35</t>
  </si>
  <si>
    <t>QUADRO DE PROJEÇÃO DA GERAÇÃO DE RESÍDUOS</t>
  </si>
  <si>
    <t>Ano</t>
  </si>
  <si>
    <t>Geração de Resíduos (Toneladas)</t>
  </si>
  <si>
    <t>Tratamento na Fonte Geradora</t>
  </si>
  <si>
    <t>Coleta Seletiva e Valorização para Reciclagem</t>
  </si>
  <si>
    <t>Coleta, Tratamento e Valorização</t>
  </si>
  <si>
    <t>Disposição Final de Resíduos e Rejeitos</t>
  </si>
  <si>
    <t>Produção Anual Total</t>
  </si>
  <si>
    <t>Matéria Orgânica Total</t>
  </si>
  <si>
    <t>Materiais recicláveis</t>
  </si>
  <si>
    <t>Rejeitos</t>
  </si>
  <si>
    <t>Percentual de tratamento</t>
  </si>
  <si>
    <t>Matéria Orgânica Compostável na fonte
(ton.)</t>
  </si>
  <si>
    <t>Matarial Reciclável - Coleta Seletiva
(ton.)</t>
  </si>
  <si>
    <t>Meta de Valorização para Reciclagem
(ton.)</t>
  </si>
  <si>
    <t>Materias Recicláveis Valorizados
(ton.)</t>
  </si>
  <si>
    <t>Percentual de Material Reciclável da  Coleta Seletiva</t>
  </si>
  <si>
    <t>Meta de recuperação de materiais recicláveis no Sul do Brasil
(PLANARES</t>
  </si>
  <si>
    <t>Rejeitos da Valorização para Reciclagem
(ton.)</t>
  </si>
  <si>
    <t>Resíduos Coletados pela Coleta Convencional + Rejeitos da Valorização
(ton.)</t>
  </si>
  <si>
    <t>Resíduos de Lodo de ETA e ETE 
(*gradeamento e desarenador)</t>
  </si>
  <si>
    <t>Resíduos de Limpeza Púbica 
(ton.)</t>
  </si>
  <si>
    <t>Total Resíduos Passíveis de Valorização 
(Coleta Convencional e Limpeza Públicas)
(ton.)</t>
  </si>
  <si>
    <t>Meta de Tratamento e Valorização de Resíduos</t>
  </si>
  <si>
    <t>Resíduos Tratados e Valorizados
(ton.)</t>
  </si>
  <si>
    <t>Rejeitos do tratamento e valorização
(ton.)</t>
  </si>
  <si>
    <t>Rejeitos de Processos (Coleta convencional + rejeitos das cooperativas + limpeza urbana) para Disposição Final em Aterro Sanitário (ton.)</t>
  </si>
  <si>
    <t>Transporte e Disposição Final de Lodo até Aterro Sanitário</t>
  </si>
  <si>
    <t>Percentual de Valorização (Compostagem caseira + Reciclagem + Valorização)</t>
  </si>
  <si>
    <t xml:space="preserve">Meta de Recuperação da massa total de RSU no Sul do Brasil (PLANARES) </t>
  </si>
  <si>
    <t>VEÍCULOS E EQUIPAMENTOS</t>
  </si>
  <si>
    <t>Número de Veículos por Categoria</t>
  </si>
  <si>
    <t>Ano 01</t>
  </si>
  <si>
    <t>Ano 02</t>
  </si>
  <si>
    <t>Ano 03</t>
  </si>
  <si>
    <t>Ano 04</t>
  </si>
  <si>
    <t>Ano 05</t>
  </si>
  <si>
    <t>Ano 06</t>
  </si>
  <si>
    <t>Ano 07</t>
  </si>
  <si>
    <t>Ano 08</t>
  </si>
  <si>
    <t>Ano 09</t>
  </si>
  <si>
    <t>Operação Coleta e Transporte de Resíduos</t>
  </si>
  <si>
    <t>Caminhão Compactador - Coleta convencional manual</t>
  </si>
  <si>
    <t>Caminhão Compactador - Coleta convencional (reserva)</t>
  </si>
  <si>
    <t>Caminhão Compactador - Coleta convencional mecanizada</t>
  </si>
  <si>
    <t>Caminhão Compactador de Pequeno Porte</t>
  </si>
  <si>
    <t>Caminhão Compactador de Pequeno Porte (reserva)</t>
  </si>
  <si>
    <t>Total de veículos compactadores operacionais 15m³</t>
  </si>
  <si>
    <t>Total de veículos compactadores</t>
  </si>
  <si>
    <t>Caminhão com caçamba de lavação de contentores (col. Mecanizada)</t>
  </si>
  <si>
    <t>Veículo Utilitário leve</t>
  </si>
  <si>
    <t>Motocicleta</t>
  </si>
  <si>
    <t>Operação Coleta Seletiva</t>
  </si>
  <si>
    <t>Caminhão Compactador - Coleta seletiva manual</t>
  </si>
  <si>
    <t>Caminhão Compactador - Coleta seletiva (reserva)</t>
  </si>
  <si>
    <t>Caminhão Compactador - Coleta seletiva mecanizada</t>
  </si>
  <si>
    <t>Veículo Utilitário leve (distribuição de sacos verdes)</t>
  </si>
  <si>
    <t>Manutenção</t>
  </si>
  <si>
    <t>Engenharia</t>
  </si>
  <si>
    <t>Veículo de Passeio</t>
  </si>
  <si>
    <t>Gestão Comercial</t>
  </si>
  <si>
    <t>Administração da SPE</t>
  </si>
  <si>
    <t xml:space="preserve">Equipamentos </t>
  </si>
  <si>
    <t>Contentores - 1,0m³  Para coleta mecanizada convencional</t>
  </si>
  <si>
    <t>Contentores - 1,0m³  Para coleta mecanizada seletiva</t>
  </si>
  <si>
    <t>Contentores de 1,0 m° Para PEV</t>
  </si>
  <si>
    <t>Caçambas estacionárias de 6m³ Para PEV</t>
  </si>
  <si>
    <t>Cesto papeleiro</t>
  </si>
  <si>
    <t>Contentores de 1,0 m° Para Ecoponto</t>
  </si>
  <si>
    <t>Operação Transporte resíduos PEV</t>
  </si>
  <si>
    <t>Caminhão poliguindaste</t>
  </si>
  <si>
    <t>Caminhão poliguindaste (reserva)</t>
  </si>
  <si>
    <t>Veículos e Equipamentos dos Serviços Gerais de Limpeza</t>
  </si>
  <si>
    <t>Caminhão basculante de 12m³</t>
  </si>
  <si>
    <t>Roçadeira costal (reserva)</t>
  </si>
  <si>
    <t>Soprador costal (reserva)</t>
  </si>
  <si>
    <t>Motocicleta 125cc</t>
  </si>
  <si>
    <t>Veículos e Equipamentos Roçada de Áreas Públicas</t>
  </si>
  <si>
    <t>Trator giro zero reserva</t>
  </si>
  <si>
    <t>Roçadeira costal reserva</t>
  </si>
  <si>
    <t>Soprador costal reserva</t>
  </si>
  <si>
    <t>Veículos e Equipamentos Serviços de poda</t>
  </si>
  <si>
    <t>Trtiturador de galhos (reserva)</t>
  </si>
  <si>
    <t>Motoserra</t>
  </si>
  <si>
    <t>Motosserra (reserva)</t>
  </si>
  <si>
    <t>Motopoda (reserva)</t>
  </si>
  <si>
    <t>Veículos da Varrição Manual</t>
  </si>
  <si>
    <t>Insumos para varredor</t>
  </si>
  <si>
    <t xml:space="preserve">Composteira </t>
  </si>
  <si>
    <t>EVOLUÇÃO DE PESSOAL</t>
  </si>
  <si>
    <t>Número de Integrantes por Categoria</t>
  </si>
  <si>
    <t>SPE</t>
  </si>
  <si>
    <t>Operação</t>
  </si>
  <si>
    <t>Ponto de Entrega Voluntária PEV e Ecoponto</t>
  </si>
  <si>
    <t>Transporte Resíduos PEV</t>
  </si>
  <si>
    <t>Servços Gerais</t>
  </si>
  <si>
    <t>Roçada de Áreas Públicas</t>
  </si>
  <si>
    <t>Varrição manual</t>
  </si>
  <si>
    <t>Total de Integrantes</t>
  </si>
  <si>
    <t>Diretor de Concessão</t>
  </si>
  <si>
    <t>Gerente de Operações</t>
  </si>
  <si>
    <t>Secretária Executiva</t>
  </si>
  <si>
    <t>Comunicador Social</t>
  </si>
  <si>
    <t>Técnico de Informática</t>
  </si>
  <si>
    <t>Encarregado administrativo</t>
  </si>
  <si>
    <t>Assistente administrativo</t>
  </si>
  <si>
    <t>Recepcionista</t>
  </si>
  <si>
    <t>Copeira</t>
  </si>
  <si>
    <t>Auxiliar de serviços gerais</t>
  </si>
  <si>
    <t>Encarregado de RH</t>
  </si>
  <si>
    <t>Comprador</t>
  </si>
  <si>
    <t>Almoxarife</t>
  </si>
  <si>
    <t>Contador</t>
  </si>
  <si>
    <t>Assistente de contabilidade</t>
  </si>
  <si>
    <t>Assistente de contas a pagar</t>
  </si>
  <si>
    <t>Técnico de segurança do trabalho</t>
  </si>
  <si>
    <t>Analista ambiental</t>
  </si>
  <si>
    <t>Analista de marketing</t>
  </si>
  <si>
    <t>Estagiário</t>
  </si>
  <si>
    <t>Engenheiro civil/sanitarista - coleta e serviços gerais de limpeza</t>
  </si>
  <si>
    <t>Supervisor de operação</t>
  </si>
  <si>
    <t>Coleta Convencional</t>
  </si>
  <si>
    <t>Motorista (inclusive reservas)</t>
  </si>
  <si>
    <t xml:space="preserve">Coletor - coleta manual (inclusive reservas) </t>
  </si>
  <si>
    <t>Fiscal</t>
  </si>
  <si>
    <t>Encarregado</t>
  </si>
  <si>
    <t>Coleta Seletiva</t>
  </si>
  <si>
    <t>Coletor (inclusive reservas)</t>
  </si>
  <si>
    <t>Ponto de Entrega Voluntária (PEV) e Ecoponto</t>
  </si>
  <si>
    <t xml:space="preserve">Servente PEVs (inclusive reservas) </t>
  </si>
  <si>
    <t>Servente Ecopontos</t>
  </si>
  <si>
    <t xml:space="preserve">Manutenção </t>
  </si>
  <si>
    <t>Supervisor de Manutenção</t>
  </si>
  <si>
    <t>Mecânico de Manutenção</t>
  </si>
  <si>
    <t>Auxiliar de Manutenção Mecânica</t>
  </si>
  <si>
    <t>Eletricista</t>
  </si>
  <si>
    <t>Borracheiro</t>
  </si>
  <si>
    <t>Serviços Gerais de Limpeza</t>
  </si>
  <si>
    <t>Motorista (contando reservas)</t>
  </si>
  <si>
    <t>Servente (contando reservas)</t>
  </si>
  <si>
    <t>Motorista</t>
  </si>
  <si>
    <t>Serviços de poda</t>
  </si>
  <si>
    <t>Varrição Manual</t>
  </si>
  <si>
    <t>Varredor</t>
  </si>
  <si>
    <t>Varredor (reserva)</t>
  </si>
  <si>
    <t>Varredor (total)</t>
  </si>
  <si>
    <t>COMPOSIÇÃO DO SALÁRIO</t>
  </si>
  <si>
    <t>Custo mensal</t>
  </si>
  <si>
    <t>Salário</t>
  </si>
  <si>
    <t>Ad. Insal.</t>
  </si>
  <si>
    <t>Ad. Not.</t>
  </si>
  <si>
    <t>Hora extra</t>
  </si>
  <si>
    <t>Salário total</t>
  </si>
  <si>
    <t>Encargos salariais</t>
  </si>
  <si>
    <t>V.A.</t>
  </si>
  <si>
    <t>V.T.</t>
  </si>
  <si>
    <t>Relação com o Usuário</t>
  </si>
  <si>
    <t>Coordenador de faturamento, cobrança e arrecadação</t>
  </si>
  <si>
    <t>Auxiliar de cobrança e arrecadação</t>
  </si>
  <si>
    <t>Atendente presencial e telefônico</t>
  </si>
  <si>
    <t>Coletor</t>
  </si>
  <si>
    <t>Servente PEVs</t>
  </si>
  <si>
    <t>Limpeza Pública</t>
  </si>
  <si>
    <t>Servente</t>
  </si>
  <si>
    <t>EVOLUÇÃO DE CUSTOS COM PESSOAL</t>
  </si>
  <si>
    <t>Ponto de Entrega Voluntária PEV</t>
  </si>
  <si>
    <t>Limpeza Urbana</t>
  </si>
  <si>
    <t>FUNÇÃO</t>
  </si>
  <si>
    <t>Custo anual</t>
  </si>
  <si>
    <t>Camisa adm</t>
  </si>
  <si>
    <t>Calça adm</t>
  </si>
  <si>
    <t>Jaqueta adm</t>
  </si>
  <si>
    <t>Camisa oper.</t>
  </si>
  <si>
    <t>Calça oper.</t>
  </si>
  <si>
    <t>Jaqueta oper.</t>
  </si>
  <si>
    <t>Boné oper.</t>
  </si>
  <si>
    <t>Conj. Inpermeável</t>
  </si>
  <si>
    <t>Sapato de seg.</t>
  </si>
  <si>
    <t>Luva oper</t>
  </si>
  <si>
    <t>Óculos</t>
  </si>
  <si>
    <t>Protetor Solar</t>
  </si>
  <si>
    <t>Máscara Facial</t>
  </si>
  <si>
    <t>Perneita</t>
  </si>
  <si>
    <t>UNIFORMES E EPIs</t>
  </si>
  <si>
    <t>Consumo anual por funcionário</t>
  </si>
  <si>
    <t>ADMINISTRATIVO</t>
  </si>
  <si>
    <t>Engenheiro civil/sanitarista - planejamento e projetos</t>
  </si>
  <si>
    <t>Servente PEV</t>
  </si>
  <si>
    <t>Servente Ecoponto</t>
  </si>
  <si>
    <t>Obs: Não está prevista a triagem dos resíduos da coleta seletiva, cujos materias são destinados às cooperativas  locais</t>
  </si>
  <si>
    <t>EVOLUÇÃO DE CUSTOS COM COMBUSTÍVEIS, ÓLEOS E GRAXA</t>
  </si>
  <si>
    <t>1. Custos de Combustíveis</t>
  </si>
  <si>
    <t xml:space="preserve">Coleta Convencional (Manual, Mecanizada e Pequeno Porte </t>
  </si>
  <si>
    <t xml:space="preserve">Quilometragem </t>
  </si>
  <si>
    <t xml:space="preserve">Consumo </t>
  </si>
  <si>
    <t>Custo anual com combustível</t>
  </si>
  <si>
    <t>Coleta Domiciliar - Caminhão lavador</t>
  </si>
  <si>
    <t>Coleta Seletiva (Manual e Mecanizada)</t>
  </si>
  <si>
    <t>Frota de Apoio - Utilitário Leve</t>
  </si>
  <si>
    <t>Frota de Apoio - Passeio</t>
  </si>
  <si>
    <t>Frota de Apoio - Motocilceta</t>
  </si>
  <si>
    <t>Veículos Transporte Resíduos PEV</t>
  </si>
  <si>
    <t>Caminhão basculante - serviços gerais</t>
  </si>
  <si>
    <t>Minivarredeira - serviços gerais</t>
  </si>
  <si>
    <t xml:space="preserve">Horas </t>
  </si>
  <si>
    <t>Trator com capinadeira - serviços gerais</t>
  </si>
  <si>
    <t>Roçadeira Costal - serviços gerais</t>
  </si>
  <si>
    <t>Soprador Costal - serviços gerais</t>
  </si>
  <si>
    <t>Ônibus - serviços gerais</t>
  </si>
  <si>
    <t>Van - serviços gerais</t>
  </si>
  <si>
    <t>Motocicleta - serviços gerais</t>
  </si>
  <si>
    <t>Caminhão basculante de 6m³ - roçada de áreas públicas</t>
  </si>
  <si>
    <t>Van - roçada de áreas públicas</t>
  </si>
  <si>
    <t>Quilometragem da Frota Operacional</t>
  </si>
  <si>
    <t>Consumo da Frota Operacional</t>
  </si>
  <si>
    <t>Motocicleta 125cc - roçada de áreas públicas</t>
  </si>
  <si>
    <t>Trator giro zero - roçada de áreas públicas</t>
  </si>
  <si>
    <t>Roçadeira costal - roçada de áreas públicas</t>
  </si>
  <si>
    <t>Soprador costal - roçada de áreas públicas</t>
  </si>
  <si>
    <t>Caminhão basculante de 12m³ - Poda</t>
  </si>
  <si>
    <t>Motocicleta 125cc - Poda</t>
  </si>
  <si>
    <t>Trtiturador de galhos - Poda</t>
  </si>
  <si>
    <t>Motosserra - Poda</t>
  </si>
  <si>
    <t>Motopoda - Poda</t>
  </si>
  <si>
    <t>Motocicleta - Varrição Manual</t>
  </si>
  <si>
    <t>2. Custos de óleos e graxas</t>
  </si>
  <si>
    <t xml:space="preserve">Custo de graxa - coleta </t>
  </si>
  <si>
    <t>Custo de óleo hidráulico - coleta (L)</t>
  </si>
  <si>
    <t>Custo de óleo - veículos de apoio</t>
  </si>
  <si>
    <t>Custo de óleo para motocicletas</t>
  </si>
  <si>
    <t>Custo de graxa - limpeza urb</t>
  </si>
  <si>
    <t>Custo de óleo hidráulico - limpeza urb</t>
  </si>
  <si>
    <t>Custo de óleo - veículos de apoio limpeza urb</t>
  </si>
  <si>
    <t>Custo de óleo - moto - limpeza urb</t>
  </si>
  <si>
    <t>3. Lavações</t>
  </si>
  <si>
    <t>Custo de lavação para caminhões reservas</t>
  </si>
  <si>
    <t>Custo de lavação para van e ôbinus</t>
  </si>
  <si>
    <t>Custo total</t>
  </si>
  <si>
    <t xml:space="preserve">EVOLUÇÃO DE CUSTOS OPERACIONAIS COM RODAGEM </t>
  </si>
  <si>
    <t>Rodagem (pneus e consertos)</t>
  </si>
  <si>
    <t>Coleta Convencional (Manual e Pequeno Porte)</t>
  </si>
  <si>
    <t>Número de trocas de rodagem por ano</t>
  </si>
  <si>
    <t>Custo anual de rodagem</t>
  </si>
  <si>
    <t>Coleta Convencional Mecanizada</t>
  </si>
  <si>
    <t>Caminhão lavador - Mecanizada</t>
  </si>
  <si>
    <t>Coleta Seletiva Manual</t>
  </si>
  <si>
    <t>Coleta Seletiva Mecanizada</t>
  </si>
  <si>
    <t>Ônibus  - serviços gerais</t>
  </si>
  <si>
    <t>Van  - serviços gerais</t>
  </si>
  <si>
    <t>Motocicleta  - serviços gerais</t>
  </si>
  <si>
    <t>MANUTENÇÃO DE VEÍCULOS E EQUIPAMENTOS</t>
  </si>
  <si>
    <t>Total (R$)</t>
  </si>
  <si>
    <t>Custo total de manutenção (anual)</t>
  </si>
  <si>
    <t xml:space="preserve">Caminhão Compactador - Coleta Convencional </t>
  </si>
  <si>
    <t>Dispositivo Coleta Mecanizada</t>
  </si>
  <si>
    <t>Caminhão lavador - Coleta Mecanizada</t>
  </si>
  <si>
    <t xml:space="preserve"> Coleta Seletiva</t>
  </si>
  <si>
    <t>Caminhão Compactador - Coleta Seletiva</t>
  </si>
  <si>
    <t>Equipamentos Contentores</t>
  </si>
  <si>
    <t>IMPOSTOS, SEGUROS E LICENCIAMENTOS DE VEÍCULOS E EQUIPAMENTOS</t>
  </si>
  <si>
    <t>IPVA médio (considerando depreciação dos veículos)</t>
  </si>
  <si>
    <t>TOTAL (R$)</t>
  </si>
  <si>
    <t>ANO 1</t>
  </si>
  <si>
    <t>ANO 2</t>
  </si>
  <si>
    <t>ANO 3</t>
  </si>
  <si>
    <t>ANO 4</t>
  </si>
  <si>
    <t>ANO 5</t>
  </si>
  <si>
    <t>ANO 6</t>
  </si>
  <si>
    <t>ANO 7</t>
  </si>
  <si>
    <t>ANO 8</t>
  </si>
  <si>
    <t>ANO 9</t>
  </si>
  <si>
    <t>ANO 10</t>
  </si>
  <si>
    <t>ANO 11</t>
  </si>
  <si>
    <t>ANO 12</t>
  </si>
  <si>
    <t>ANO 13</t>
  </si>
  <si>
    <t>ANO 14</t>
  </si>
  <si>
    <t>ANO 15</t>
  </si>
  <si>
    <t>ANO 16</t>
  </si>
  <si>
    <t>ANO 17</t>
  </si>
  <si>
    <t>ANO 18</t>
  </si>
  <si>
    <t>ANO 19</t>
  </si>
  <si>
    <t>ANO 20</t>
  </si>
  <si>
    <t>ANO 21</t>
  </si>
  <si>
    <t>ANO 22</t>
  </si>
  <si>
    <t>ANO 23</t>
  </si>
  <si>
    <t>ANO 24</t>
  </si>
  <si>
    <t>ANO 25</t>
  </si>
  <si>
    <t>ANO 26</t>
  </si>
  <si>
    <t>ANO 27</t>
  </si>
  <si>
    <t>ANO 28</t>
  </si>
  <si>
    <t>ANO 29</t>
  </si>
  <si>
    <t>ANO 30</t>
  </si>
  <si>
    <t>ANO 31</t>
  </si>
  <si>
    <t>ANO 32</t>
  </si>
  <si>
    <t>ANO 33</t>
  </si>
  <si>
    <t>ANO 34</t>
  </si>
  <si>
    <t>ANO 35</t>
  </si>
  <si>
    <t>VALOR DO IPVA + SEGURO + LICENCIAMENTO</t>
  </si>
  <si>
    <t>Caminhão Compactador - Coleta (Manual e Reserva)</t>
  </si>
  <si>
    <t>Caminhão coletor compactador de pequeno porte</t>
  </si>
  <si>
    <t>Caminhão Compactador com dispositivo de coleta mecanizda</t>
  </si>
  <si>
    <t xml:space="preserve">Coleta Seletiva </t>
  </si>
  <si>
    <t>Caminhão Compactador - Coleta Seletiva (Manual e Reserva)</t>
  </si>
  <si>
    <t>Serviços de Apoio</t>
  </si>
  <si>
    <t>Veículo Utilitário leve (manutenção)</t>
  </si>
  <si>
    <t>Veículo de Passeio (engenharia)</t>
  </si>
  <si>
    <t>Veículo de Passeio (gestão comercial)</t>
  </si>
  <si>
    <t>Veículo de Passeio (administração da SPE)</t>
  </si>
  <si>
    <t>Caminhão basculante</t>
  </si>
  <si>
    <t>DESPESAS ADMINISTRATIVAS GERAIS</t>
  </si>
  <si>
    <t>CUSTOS FIXOS MENSAIS</t>
  </si>
  <si>
    <t>Descrição</t>
  </si>
  <si>
    <t>Valor mensal (R$)</t>
  </si>
  <si>
    <t>Valor anual (R$)</t>
  </si>
  <si>
    <t>Acumulado</t>
  </si>
  <si>
    <t>1. Sede da SPE e Coleta</t>
  </si>
  <si>
    <t>Aluguel</t>
  </si>
  <si>
    <t>Despesas com água, luz, telefone e correio</t>
  </si>
  <si>
    <t>Monitoramento de frota</t>
  </si>
  <si>
    <t>Telefone celular (gerência)</t>
  </si>
  <si>
    <t>Telefone celular (operacional)</t>
  </si>
  <si>
    <t>Material de expediente</t>
  </si>
  <si>
    <t>Custo de manutenção de mobília e equipamentos (10% a.a. sobre R$ 20.000,00)</t>
  </si>
  <si>
    <t>Custo de capital sobre mobília e equipamentos (0,97% a.m. sobre R$ 20.000,00)</t>
  </si>
  <si>
    <t xml:space="preserve">Vigilância </t>
  </si>
  <si>
    <t>Assessoria técnica em informática</t>
  </si>
  <si>
    <t>Assessoria jurídica</t>
  </si>
  <si>
    <t>2. Imóvel para setor de Limpeza Urbana</t>
  </si>
  <si>
    <t>Custo de manutneção de mobília e equipamentos (10% a.a. sobre R$ 10.000,00)</t>
  </si>
  <si>
    <t>Custo de capital sobre mobília e equipamentos (0,97% a.m. sobre R$ 10.000,00)</t>
  </si>
  <si>
    <t>3. Imóvel para setor de Relação com o Usuário</t>
  </si>
  <si>
    <t>Custo de manutenção de mobília e equipamentos (10% a.a. sobre R$ 30.000,00)</t>
  </si>
  <si>
    <t>Custo de capital sobre mobília e equipamentos (0,97% a.m. sobre R$ 50.000,00)</t>
  </si>
  <si>
    <t>Licenças e locações de softwares e aparelhos para a central de atendimento</t>
  </si>
  <si>
    <t>Consultoria jurídica</t>
  </si>
  <si>
    <t>4. Educação Ambiental</t>
  </si>
  <si>
    <t>Materiais para programa de educação ambiental</t>
  </si>
  <si>
    <t xml:space="preserve">Total Global </t>
  </si>
  <si>
    <t>CRONOGRAMA DE INVESTIMENTOS</t>
  </si>
  <si>
    <t>Grupo</t>
  </si>
  <si>
    <t>INVESTIMENTO ANUAL TOTAL (R$ '000)</t>
  </si>
  <si>
    <t>Divisível</t>
  </si>
  <si>
    <t>Caminhão Compactador 15m³</t>
  </si>
  <si>
    <t>Veículos</t>
  </si>
  <si>
    <t>Caminhão Compactador - reserva</t>
  </si>
  <si>
    <t>Caminhão Compactador de pequeno porte</t>
  </si>
  <si>
    <t>Caminhão Compactador de pequeno porte - reserva</t>
  </si>
  <si>
    <t>Dispositivo de coleta mecanizada (com  reserva)</t>
  </si>
  <si>
    <t>Equipamentos</t>
  </si>
  <si>
    <t xml:space="preserve">Contentores - 1,0m³  Para coleta mecanizada </t>
  </si>
  <si>
    <t>Caminhão Compactador - Coleta Seletiva - reserva</t>
  </si>
  <si>
    <t>Ponto de Entrega Voluntário PEV e Ecoponto</t>
  </si>
  <si>
    <t>Edificações</t>
  </si>
  <si>
    <t>Indivisível</t>
  </si>
  <si>
    <t xml:space="preserve">Trator capinadeira </t>
  </si>
  <si>
    <t>Motoserra (reserva)</t>
  </si>
  <si>
    <t>Estudos e Projetos</t>
  </si>
  <si>
    <t>Licenças Ambientais (Estudos Ambientais e Licenças)</t>
  </si>
  <si>
    <t>Estudos</t>
  </si>
  <si>
    <t>Projetos Ténicos</t>
  </si>
  <si>
    <t>Estudo de composição gravimétrica</t>
  </si>
  <si>
    <t>Reembolso do PMI</t>
  </si>
  <si>
    <t>Venda de Imobilizado</t>
  </si>
  <si>
    <t>Investimento em Obras e equipamentos</t>
  </si>
  <si>
    <t>* Não está prevista a triagem dos resíduos da coleta seletiva, cujos materiais são destinados às cooperativas locais</t>
  </si>
  <si>
    <t>** Investimento previsto para a modernização dos equipamentos, considerando novas tecnologias que poderão estar disponíveis</t>
  </si>
  <si>
    <t>RESUMO CAPEX</t>
  </si>
  <si>
    <t>VALOR (R$)</t>
  </si>
  <si>
    <t>Total de Investimento</t>
  </si>
  <si>
    <t>RESUMO OPEX</t>
  </si>
  <si>
    <t>Pessoal e EPIs</t>
  </si>
  <si>
    <t>Veículos e equipamentos</t>
  </si>
  <si>
    <t>Insumos para limpeza urbana</t>
  </si>
  <si>
    <t>Transbordo, transporte, tratamento e disposição final</t>
  </si>
  <si>
    <t>Residual</t>
  </si>
  <si>
    <t>Depreciação</t>
  </si>
  <si>
    <t>Capex</t>
  </si>
  <si>
    <t>Saldo Inicial</t>
  </si>
  <si>
    <t>Adições</t>
  </si>
  <si>
    <t>Baixas</t>
  </si>
  <si>
    <t>Depreciações</t>
  </si>
  <si>
    <t>Saldo Final</t>
  </si>
  <si>
    <t>Vendas de Ativo</t>
  </si>
  <si>
    <t>Custo Residual</t>
  </si>
  <si>
    <t>Margem</t>
  </si>
  <si>
    <t>Total da Venda</t>
  </si>
  <si>
    <t>PLANILHA DE COMPOSIÇÃO DE CUSTOS FIXOS DA RELAÇÃO COM USUÁRIO</t>
  </si>
  <si>
    <t>PLANILHA DE COMPOSIÇÃO DE CUSTOS VARIÁVEIS DA RELAÇÃO COM USUÁRIO</t>
  </si>
  <si>
    <t>ITEM</t>
  </si>
  <si>
    <t>DESCRIÇÃO</t>
  </si>
  <si>
    <t>UNID.</t>
  </si>
  <si>
    <t>QUANTIDADE</t>
  </si>
  <si>
    <t>CUSTO UNITÁRIO (R$)</t>
  </si>
  <si>
    <t>CUSTO TOTAL (R$)</t>
  </si>
  <si>
    <t>1 - PESSOAL SEM ENCARGOS</t>
  </si>
  <si>
    <t>1 - COBRANÇAS E IMPRESSOS</t>
  </si>
  <si>
    <t>1.0</t>
  </si>
  <si>
    <t>Equipe</t>
  </si>
  <si>
    <t>Pagamentos em parcela única via boleto</t>
  </si>
  <si>
    <t>usuários/mês</t>
  </si>
  <si>
    <t>Gerente de relação com usuário</t>
  </si>
  <si>
    <t>funcionários</t>
  </si>
  <si>
    <t>Pagamentos em parcelas mensais via boleto</t>
  </si>
  <si>
    <t>Auxiliar jurídico</t>
  </si>
  <si>
    <t>Pagamentos via débito automático em conta</t>
  </si>
  <si>
    <t>Auxiliar de CPD</t>
  </si>
  <si>
    <t>Baixa de boletos registrados e não liquidados</t>
  </si>
  <si>
    <t>Auxiliar de atendimento presencial e telefônico</t>
  </si>
  <si>
    <t>Pagamentos via cartão de débito/crédito tarifa de liquidação</t>
  </si>
  <si>
    <t>SUB-TOTAL ITEM 1</t>
  </si>
  <si>
    <t>Negativação de inadimplentes na Serasa (envio de carta + registro no cadastro)</t>
  </si>
  <si>
    <t>2 - ENCARGOS SOCIAIS</t>
  </si>
  <si>
    <t>Carnê para cobrança da tarifa (1 por usuário)</t>
  </si>
  <si>
    <t>Taxa sobre o Sub-Total do Item 1</t>
  </si>
  <si>
    <t>Entrega via correio do carnê</t>
  </si>
  <si>
    <t>SUB-TOTAL ITEM 2</t>
  </si>
  <si>
    <t>Notificação de débito por SMS</t>
  </si>
  <si>
    <t>3 - BENEFÍCIOS</t>
  </si>
  <si>
    <t>Higienização e enriquecimento do cadastro</t>
  </si>
  <si>
    <t>Cartas de Notificação aos usuários (impressão e entrega)</t>
  </si>
  <si>
    <t>2 - FLYER DE CONSCIENTIZAÇÃO</t>
  </si>
  <si>
    <t>Impressão flyer</t>
  </si>
  <si>
    <t>SUB-TOTAL ITEM 3</t>
  </si>
  <si>
    <t>4 - EPIs E UNIFORMES</t>
  </si>
  <si>
    <t>VALOR TOTAL POR USUÁRIO</t>
  </si>
  <si>
    <t>MENSAL POR USUÁRIO</t>
  </si>
  <si>
    <t>4.4.</t>
  </si>
  <si>
    <t>ANUAL POR USUÁRIO</t>
  </si>
  <si>
    <t>SUB-TOTAL ITEM 4</t>
  </si>
  <si>
    <t>5 - SISTEMAS</t>
  </si>
  <si>
    <t>Sistema para recebimentos por cartões de crédito/débito (habilitação/CNPJ)</t>
  </si>
  <si>
    <t>mensalidade</t>
  </si>
  <si>
    <t>Sistema para recebimentos por cartões de crédito/débito (pontos adicionais de atendimento)</t>
  </si>
  <si>
    <t>Sistema de gestão de fila de atendimento presencial</t>
  </si>
  <si>
    <t>Sistema de gestão de concessão</t>
  </si>
  <si>
    <t>Sistema de gestão jurídico</t>
  </si>
  <si>
    <t>Sistema de atendimento por chat/whatsapp</t>
  </si>
  <si>
    <t>SUB-TOTAL ITEM 5</t>
  </si>
  <si>
    <t>6 - SISTEMA, MOBÍLIA E EQUIPAMENTOS - DEPRECIAÇÃO</t>
  </si>
  <si>
    <t>Servidor de rede local</t>
  </si>
  <si>
    <t>unid./mês</t>
  </si>
  <si>
    <t>Notebook</t>
  </si>
  <si>
    <t>Mobiliário e utensílios</t>
  </si>
  <si>
    <t>Terminal emissor de senhas</t>
  </si>
  <si>
    <t>SUB-TOTAL ITEM 6</t>
  </si>
  <si>
    <t>7 - MOBÍLIA E EQUIPAMENTOS - MANUTENÇÃO</t>
  </si>
  <si>
    <t>Custo de manutenção de mobília e equipamentos (10% a.a.)</t>
  </si>
  <si>
    <t>SUB-TOTAL ITEM 7</t>
  </si>
  <si>
    <t>8 - MOBÍLIA E EQUIPAMENTOS - CUSTO DE CAPITAL</t>
  </si>
  <si>
    <t>Custo de capital sobre mobília e equipamentos (0,97% a.m.)</t>
  </si>
  <si>
    <t>SUB-TOTAL ITEM 8</t>
  </si>
  <si>
    <t>VALOR TOTAL</t>
  </si>
  <si>
    <t>MENSAL</t>
  </si>
  <si>
    <t>ANUAL</t>
  </si>
  <si>
    <t>COMPOSIÇÃO DO CUSTEIO</t>
  </si>
  <si>
    <t>TOTAL DE DESPESAS OPERACIONAIS E ADMINISTRATIVAS</t>
  </si>
  <si>
    <t>TOTAL</t>
  </si>
  <si>
    <t>R$'000 / ano</t>
  </si>
  <si>
    <t>Pessoal</t>
  </si>
  <si>
    <t>Combustível, óleos e graxas e lavação</t>
  </si>
  <si>
    <t>Rodagem</t>
  </si>
  <si>
    <t>IPVA e licenciamento dos veículos</t>
  </si>
  <si>
    <t>Uniformes e EPIs</t>
  </si>
  <si>
    <t>Caminhão cesto aéreo duplo 12 ou 14m</t>
  </si>
  <si>
    <t>Insumos para varrição manual</t>
  </si>
  <si>
    <t>Insumos para serviços gerais de limpeza</t>
  </si>
  <si>
    <t>Composteiras domésticas</t>
  </si>
  <si>
    <t>Sacos (60 litros) cestos papeleiros</t>
  </si>
  <si>
    <t>Despesas administrativas gerais</t>
  </si>
  <si>
    <t>Custos de Regulação</t>
  </si>
  <si>
    <t>Embalagem plástica para coleta seletiva de materiais recicláveis</t>
  </si>
  <si>
    <t>Relação com usuário e cobrança</t>
  </si>
  <si>
    <t>Total de Despesas Operacionais e Administrativas</t>
  </si>
  <si>
    <t>ESTRUTURA TARIFÁRIA E FATURAMENTO</t>
  </si>
  <si>
    <t>Dado de partida</t>
  </si>
  <si>
    <t>Crescimento conforme campanário</t>
  </si>
  <si>
    <t xml:space="preserve">Total de Usuários </t>
  </si>
  <si>
    <t>Distribuição conforme GIS</t>
  </si>
  <si>
    <t>6.12</t>
  </si>
  <si>
    <t>Classificação de Uso</t>
  </si>
  <si>
    <t>FATOR Base</t>
  </si>
  <si>
    <t>Tarifa Anual (R$)</t>
  </si>
  <si>
    <t>PREÇO DE REFERÊNCIA</t>
  </si>
  <si>
    <t>Valor Base</t>
  </si>
  <si>
    <t>GATILHO</t>
  </si>
  <si>
    <t>VALOR BASE COM CORREÇÃO</t>
  </si>
  <si>
    <t>Faturamento por Categoria</t>
  </si>
  <si>
    <t>FATURAMENTO ANUAL TOTAL (x1000)</t>
  </si>
  <si>
    <t>Utilização</t>
  </si>
  <si>
    <t>Valor da Tarifa (R$/mês)</t>
  </si>
  <si>
    <t>Diária</t>
  </si>
  <si>
    <t>Alternada</t>
  </si>
  <si>
    <t>Localizada (Rural)</t>
  </si>
  <si>
    <t>Residencial</t>
  </si>
  <si>
    <t>Comercial</t>
  </si>
  <si>
    <t>Público</t>
  </si>
  <si>
    <t>Social</t>
  </si>
  <si>
    <t>PROJEÇÃO DO SUPLEMENTO</t>
  </si>
  <si>
    <t xml:space="preserve">1 - Será realizado o suplemento dos valores referentes aos Serviços Gerais de Limpeza e Varrição Manual de Vias Urbanas (pagamento da Prefeitura), bem como do valor referente ao primeiro ano </t>
  </si>
  <si>
    <t>da concessão, até a implementação da cobrança de tarifa diretamente dos usuários</t>
  </si>
  <si>
    <t xml:space="preserve">2- Preço dos serviços </t>
  </si>
  <si>
    <t>Contraprestação anual</t>
  </si>
  <si>
    <t>PROJEÇÃO DAS PERDAS POR INADIMPLÊNCIA</t>
  </si>
  <si>
    <t>1 - Considerou-se perdas por inadimplência, decrescentes ao longo do período de prestação dos serviços</t>
  </si>
  <si>
    <t>Tarifa</t>
  </si>
  <si>
    <t>Coleta e tratamento de RSU</t>
  </si>
  <si>
    <t>Percentual de inadimplência no ano</t>
  </si>
  <si>
    <t>Valor referente à inadimplência</t>
  </si>
  <si>
    <t>Percentual de recuperação admissível</t>
  </si>
  <si>
    <t>Velor de recuperação de inad.</t>
  </si>
  <si>
    <t>Total (anual) - Valores em R$ '000</t>
  </si>
  <si>
    <t>Seguro - Multiriscos</t>
  </si>
  <si>
    <t xml:space="preserve">Despesas com seguros </t>
  </si>
  <si>
    <t>Valor total de cobertura</t>
  </si>
  <si>
    <t>% para pagamento da apólice anual</t>
  </si>
  <si>
    <t>Despesas com seguros multiriscos</t>
  </si>
  <si>
    <t>Despesas com Seguros e Garantias da PPP</t>
  </si>
  <si>
    <t>Seguro - Responsabilidade Civil</t>
  </si>
  <si>
    <t>Seguro Garantia Execução</t>
  </si>
  <si>
    <t>Valor seguro garantia</t>
  </si>
  <si>
    <t>Alocação seguro garantia de execução</t>
  </si>
  <si>
    <t>Valor seguro garantia de execução</t>
  </si>
  <si>
    <t>Seguro - Garantia de Execução</t>
  </si>
  <si>
    <t xml:space="preserve">Valor contrato PPP </t>
  </si>
  <si>
    <t>Parcela PPP</t>
  </si>
  <si>
    <t>Alocação seguro garantia operacional de execução</t>
  </si>
  <si>
    <t>Valor seguro garantia operacional de execução</t>
  </si>
  <si>
    <t>Seguro - Engenharia (0,35% do valor do Capex)</t>
  </si>
  <si>
    <t>Total Capex</t>
  </si>
  <si>
    <t>Taxa ARIS</t>
  </si>
  <si>
    <t xml:space="preserve">Taxas pagas mensalmente pelo prestador de serviço </t>
  </si>
  <si>
    <t>Varrição e Limpeza de Vias Públicas</t>
  </si>
  <si>
    <t>TRVL=NHxR$0,0200</t>
  </si>
  <si>
    <t>TRVL - Taxa de Regulação de Varrição e Limpeza de Vias Públicas</t>
  </si>
  <si>
    <t>NH - Número de habitantes no município</t>
  </si>
  <si>
    <t>R$ 0,0200 - valor apurado para o custo da regulação dos serviços de varrição e limpeza de vias públicas por habitante</t>
  </si>
  <si>
    <t>Coleta de Resíduos Sólidos</t>
  </si>
  <si>
    <r>
      <t>TRCR=NHxR$0,0300</t>
    </r>
    <r>
      <rPr>
        <sz val="10"/>
        <color indexed="8"/>
        <rFont val="Arial"/>
        <family val="2"/>
      </rPr>
      <t>, onde</t>
    </r>
  </si>
  <si>
    <t>TRCR - Taxa de Regulação de Coleta de Resíduos Sólidos</t>
  </si>
  <si>
    <t>R$ 0,0300 - valor apurado para o custo da regulação dos serviços de coleta de resíduos sólidos por habitante</t>
  </si>
  <si>
    <t>Transbordo e Transporte de Resíduos Sólidos</t>
  </si>
  <si>
    <r>
      <t>TRTR=NHxR$0,0100</t>
    </r>
    <r>
      <rPr>
        <sz val="10"/>
        <color indexed="8"/>
        <rFont val="Arial"/>
        <family val="2"/>
      </rPr>
      <t>, onde</t>
    </r>
  </si>
  <si>
    <t>TRTR - Taxa de Regulação de Transbordo e Transporte de Resíduos Sólidos</t>
  </si>
  <si>
    <t>R$ 0,0100 - valor apurado para o custo da regulação dos serviços de transbordo e transporte de resíduos sólidos por habitante.</t>
  </si>
  <si>
    <t>Tratamento e Destinação Final de Resíduos Sólidos</t>
  </si>
  <si>
    <r>
      <t>TRDR=NHxR$0,0300</t>
    </r>
    <r>
      <rPr>
        <sz val="10"/>
        <color indexed="8"/>
        <rFont val="Arial"/>
        <family val="2"/>
      </rPr>
      <t>, onde</t>
    </r>
  </si>
  <si>
    <t>TRDR - Taxa de Regulação de Tratamento e Destinação Final de Resíduos Sólidos</t>
  </si>
  <si>
    <t>R$ 0,0300 - valor apurado para o custo da regulação dos serviços de tratamento e destinação final de resíduos sólidos por habitante</t>
  </si>
  <si>
    <t>*PROTOCOLO DE INTENÇÕES ARIS:
Art. 88. No caso da prestadora de serviços executar duas ou mais atividades objeto das taxas de regulação e fiscalização, serão devidas as respectivas taxas cumulativamente, conforme cada atividade desempenhada pela prestadora de serviços regulada pela ARIS.</t>
  </si>
  <si>
    <t>PLANILHA DE COMPOSIÇÃO DE CUSTOS DA GESTÃO CONTRATUAL - SAMAE JARAGUÁ DO SUL</t>
  </si>
  <si>
    <t>1 - PESSOAL COM ENCARGOS</t>
  </si>
  <si>
    <t>h</t>
  </si>
  <si>
    <t>Técnico apoio a fiscalização</t>
  </si>
  <si>
    <t>Taxa de 15,00% sobre o Sub-Total do Item 1</t>
  </si>
  <si>
    <t xml:space="preserve">3 - CUSTOS ADMINISTRATIVOS </t>
  </si>
  <si>
    <t>Taxa de 10,00% sobre o Sub-Total do Item 1</t>
  </si>
  <si>
    <t>4 - DESLOCAMENTO EQUIPE/HOSPEDAGEM/ALIMENTAÇÃO</t>
  </si>
  <si>
    <t>Despesas com  combustível</t>
  </si>
  <si>
    <t>km</t>
  </si>
  <si>
    <t>Hospedagem</t>
  </si>
  <si>
    <t>diárias</t>
  </si>
  <si>
    <t>Alimentação de Pessoal</t>
  </si>
  <si>
    <t>refeições</t>
  </si>
  <si>
    <t>Passagens aéreas</t>
  </si>
  <si>
    <t>5 - DESPESAS GERAIS</t>
  </si>
  <si>
    <t>Automóvel Utilitário</t>
  </si>
  <si>
    <t>6 - EQUIPAMENTOS</t>
  </si>
  <si>
    <t xml:space="preserve">Drone </t>
  </si>
  <si>
    <t>Microcomputador com impressora</t>
  </si>
  <si>
    <t>,</t>
  </si>
  <si>
    <t>7 - SERVIÇOS GRÁFICOS E MATERIAL DE CONSUMO DE ESCRITÓRIO</t>
  </si>
  <si>
    <t>Serviços gráficos e material de consumo</t>
  </si>
  <si>
    <t>8 - DESPESAS DE SERVIÇOS DE TERCEIIROS</t>
  </si>
  <si>
    <t>despesas bancárias - compartilhadas e administração</t>
  </si>
  <si>
    <t>GLOBAL</t>
  </si>
  <si>
    <t>SOMATÓRIO DOS SUB-TOTAIS 1 A 8</t>
  </si>
  <si>
    <t xml:space="preserve">9 - REMUNERAÇÃO </t>
  </si>
  <si>
    <t>Taxa sobre o Somatório dos Sub-Totais de 1 a 7</t>
  </si>
  <si>
    <t>10 - DESPESAS FISCAIS</t>
  </si>
  <si>
    <t>Taxa de 16,33% sobre o Somatório dos Sub-Totais de 1 a 9</t>
  </si>
  <si>
    <t>SUB-TOTAL ITEM 10</t>
  </si>
  <si>
    <t>CAPEX</t>
  </si>
  <si>
    <t>Parcelas</t>
  </si>
  <si>
    <t>PIS/COFINS</t>
  </si>
  <si>
    <t>1. Coleta Domiciliar</t>
  </si>
  <si>
    <t>Caminhão Compactador com dispositivo de coleta manual</t>
  </si>
  <si>
    <t>Caminhão Compactador com dispositivo de coleta mecanizada</t>
  </si>
  <si>
    <t>Caminhão Compactador com dispositivo de coleta manual - reserva</t>
  </si>
  <si>
    <t>Caminhão coletor compactador de pequeno porte - reserva</t>
  </si>
  <si>
    <t xml:space="preserve">2. Coleta Seletiva </t>
  </si>
  <si>
    <t>Dispositivo de coleta mecanizada</t>
  </si>
  <si>
    <t>4. Valorização e Destinção Final</t>
  </si>
  <si>
    <t>5. Serviços de Apoio</t>
  </si>
  <si>
    <t>7.Veículos Coleta de Lodo</t>
  </si>
  <si>
    <t>8. Veículos e Equipamentos dos Serviços Gerais de Limpeza</t>
  </si>
  <si>
    <t>9.Serviços de poda</t>
  </si>
  <si>
    <t>10. Veículos da Varrição Manual</t>
  </si>
  <si>
    <t>11. Estudos e Projetos</t>
  </si>
  <si>
    <t>TOTAL CRÉDITO PIS/COFINS CAPEX</t>
  </si>
  <si>
    <t>TOTAL CRÉDITO PIS/COFINS CAPEX - 1 Parcela</t>
  </si>
  <si>
    <t>TOTAL CRÉDITO PIS/COFINS CAPEX - 24 Parcelas</t>
  </si>
  <si>
    <t>OPEX</t>
  </si>
  <si>
    <t>1. Custo C/ Pessoal</t>
  </si>
  <si>
    <t>2. EPI e Uniformes</t>
  </si>
  <si>
    <t>3. Combustíveis, Óleos e Graxa</t>
  </si>
  <si>
    <t>Veículos Coleta de Lodo</t>
  </si>
  <si>
    <t>Caminhão basculante de 6m³ - Asseio</t>
  </si>
  <si>
    <t>Van - Asseio</t>
  </si>
  <si>
    <t>Motocicleta 125cc - Asseio</t>
  </si>
  <si>
    <t>Custo de óleo - veículos de apoio i limpeza urb</t>
  </si>
  <si>
    <t>Lavações</t>
  </si>
  <si>
    <t>4. Rodagem</t>
  </si>
  <si>
    <t>Caminhão lavador - mecanizada</t>
  </si>
  <si>
    <t>5. Manutenção</t>
  </si>
  <si>
    <t>Veículos e Equipamentos Asseio de Túneis, Escadarias e etc.</t>
  </si>
  <si>
    <t>6. IPVA e Licenciamento</t>
  </si>
  <si>
    <t>Coleta Domiciliar</t>
  </si>
  <si>
    <t>Coleta de RSS</t>
  </si>
  <si>
    <t>Coleta de Volumosos</t>
  </si>
  <si>
    <t>Coleta de Lodo</t>
  </si>
  <si>
    <t>7. Despesas Diversas (ADM)</t>
  </si>
  <si>
    <t xml:space="preserve">    1. Sede da SPE e Coleta</t>
  </si>
  <si>
    <t xml:space="preserve">    Parcelamento do imóvel</t>
  </si>
  <si>
    <t xml:space="preserve">    Despesas com água, luz, telefone e correio</t>
  </si>
  <si>
    <t xml:space="preserve">    Monitoramento de frota</t>
  </si>
  <si>
    <t xml:space="preserve">    Telefone celular (gerência)</t>
  </si>
  <si>
    <t xml:space="preserve">    Telefone celular (operacional)</t>
  </si>
  <si>
    <t xml:space="preserve">    Material de expediente</t>
  </si>
  <si>
    <t xml:space="preserve">    Custo de manutenção de mobília e equipamentos (10% a.a. sobre R$ 20.000,00)</t>
  </si>
  <si>
    <t xml:space="preserve">    Custo de capital sobre mobília e equipamentos (0,97% a.m. sobre R$ 20.000,00)</t>
  </si>
  <si>
    <t xml:space="preserve">    Vigilância </t>
  </si>
  <si>
    <t xml:space="preserve">    Assessoria técnica em informática</t>
  </si>
  <si>
    <t xml:space="preserve">    Assessoria jurídica</t>
  </si>
  <si>
    <t xml:space="preserve">    2. Imóvel para setor de Limpeza Urbana</t>
  </si>
  <si>
    <t xml:space="preserve">    Custo de manutneção de mobília e equipamentos (10% a.a. sobre R$ 10.000,00)</t>
  </si>
  <si>
    <t xml:space="preserve">    Custo de capital sobre mobília e equipamentos (0,97% a.m. sobre R$ 10.000,00)</t>
  </si>
  <si>
    <t xml:space="preserve">    3. Imóvel para setor de Relação com o Usuário</t>
  </si>
  <si>
    <t xml:space="preserve">    Custo de manutenção de mobília e equipamentos (10% a.a. sobre R$ 30.000,00)</t>
  </si>
  <si>
    <t xml:space="preserve">    Custo de capital sobre mobília e equipamentos (0,97% a.m. sobre R$ 50.000,00)</t>
  </si>
  <si>
    <t xml:space="preserve">    Licenças e locações de softwares e aparelhos para a central de atendimento</t>
  </si>
  <si>
    <t xml:space="preserve">    Consultoria jurídica</t>
  </si>
  <si>
    <t>8. Embalagem plástica para coleta seletiva de materiais recicláveis</t>
  </si>
  <si>
    <t>9. Despesas de cobrança bancária para autenticação de boletos</t>
  </si>
  <si>
    <t>10. Operação/dispoição final de resíduos e rejeitos</t>
  </si>
  <si>
    <t>TOTAL CRÉDITO PIS/COFINS OPEX</t>
  </si>
  <si>
    <t>TOTAL CRÉDITO PIS/COFINS (EM MILHARES DE REAIS)</t>
  </si>
  <si>
    <t>DÉBITO PIS (1,65%)</t>
  </si>
  <si>
    <t>DÉBITO COFINS (7,6%)</t>
  </si>
  <si>
    <t>SALDO A RECUPERAR/RECOLHER</t>
  </si>
  <si>
    <t>CRÉDITO PIS/COFINS CAPEX - 1 Parcela</t>
  </si>
  <si>
    <t>CRÉDITO PIS/COFINS CAPEX - 24 Parcelas</t>
  </si>
  <si>
    <t>CRÉDITO PIS/COFINS OPEX</t>
  </si>
  <si>
    <t>TOTAL DOS CRÉDITOS</t>
  </si>
  <si>
    <t>PIS/COFINS A PAGAR</t>
  </si>
  <si>
    <t>Ativo Financeiro</t>
  </si>
  <si>
    <t>Constituição ativo financeiro</t>
  </si>
  <si>
    <t>Receita Financeira (IFRIC 12)</t>
  </si>
  <si>
    <t>Amortização</t>
  </si>
  <si>
    <t>Contraprestação</t>
  </si>
  <si>
    <t>Realização (%)</t>
  </si>
  <si>
    <t>Ativo Intagível</t>
  </si>
  <si>
    <t>Receita Tarifária</t>
  </si>
  <si>
    <t>Imposto Diferido</t>
  </si>
  <si>
    <t>Constituição Diferido</t>
  </si>
  <si>
    <t>Realização Diferido</t>
  </si>
  <si>
    <t>Receita Total</t>
  </si>
  <si>
    <t>1º Contrato</t>
  </si>
  <si>
    <t>Captação</t>
  </si>
  <si>
    <t>Juros</t>
  </si>
  <si>
    <t>Saldo</t>
  </si>
  <si>
    <t>Carência</t>
  </si>
  <si>
    <t>Prazo</t>
  </si>
  <si>
    <t>Taxa</t>
  </si>
  <si>
    <t>2º Contrato</t>
  </si>
  <si>
    <t>3º Contrato</t>
  </si>
  <si>
    <t>4º Contrato</t>
  </si>
  <si>
    <t>Funding</t>
  </si>
  <si>
    <t>Terceiros</t>
  </si>
  <si>
    <t>Próprio</t>
  </si>
  <si>
    <t>1º Ciclo</t>
  </si>
  <si>
    <t>2º Ciclo</t>
  </si>
  <si>
    <t>3º Ciclo</t>
  </si>
  <si>
    <t>4º Ciclo (5 anos)</t>
  </si>
  <si>
    <t>Resultado Contábil</t>
  </si>
  <si>
    <t>Juros Financiamentos</t>
  </si>
  <si>
    <t>Base IRPJ e CSLL</t>
  </si>
  <si>
    <t>Prejuízo Fiscal</t>
  </si>
  <si>
    <t>IRPJ</t>
  </si>
  <si>
    <t>CSLL</t>
  </si>
  <si>
    <t>Balanço Patrimonial (R$)</t>
  </si>
  <si>
    <t>Ativo Circulante</t>
  </si>
  <si>
    <t>Caixa e Equivalentes</t>
  </si>
  <si>
    <t>Caixa e Equivalentes - Reserva</t>
  </si>
  <si>
    <t>Contas a Receber</t>
  </si>
  <si>
    <t>Ativo financeiro (IFRIC 12)</t>
  </si>
  <si>
    <t>Ativo intangivel (IFRIC 12)</t>
  </si>
  <si>
    <t>Imposto Diferido (Ativo)</t>
  </si>
  <si>
    <t>Total de Ativos</t>
  </si>
  <si>
    <t>Passivo</t>
  </si>
  <si>
    <t>Contas a pagar</t>
  </si>
  <si>
    <t>Obrigações sociais e trabalhistas</t>
  </si>
  <si>
    <t>Obrigações fiscais</t>
  </si>
  <si>
    <t>Imposto Diferido (Passivo)</t>
  </si>
  <si>
    <t>Financiamentos</t>
  </si>
  <si>
    <t>Passivo total</t>
  </si>
  <si>
    <t>Patrimônio Líquido</t>
  </si>
  <si>
    <t>Capital Social</t>
  </si>
  <si>
    <t>Reserva Legal</t>
  </si>
  <si>
    <t>Lucros Retidos</t>
  </si>
  <si>
    <t>Total Patrimônio Líquido</t>
  </si>
  <si>
    <t>Total Passivo e Patrimônio Líquido</t>
  </si>
  <si>
    <t>Check</t>
  </si>
  <si>
    <t>Prazo Médio de Recebimento</t>
  </si>
  <si>
    <t>Prazo Médio de Pagamento</t>
  </si>
  <si>
    <t>RECEITA OPERACIONAL BRUTA</t>
  </si>
  <si>
    <t>SERVIÇOS DE LIMPEZA URBANA</t>
  </si>
  <si>
    <t>RECEITA DA TARIFA DE COLETA, TRATAMENTO E DISPOSIÇÃO DE RESÍDUO SÓLIDO COMUM</t>
  </si>
  <si>
    <t>TRIBUTOS SOBRE A RECEITA OPERACIONAL BRUTA</t>
  </si>
  <si>
    <t>PIS-PASEP</t>
  </si>
  <si>
    <t>RECEITA OPERACIONAL LÍQUIDA</t>
  </si>
  <si>
    <t>CUSTOS E DESPESAS</t>
  </si>
  <si>
    <t>CUSTO OPERACIONAL E DESPESAS ADMINISTRATIVAS</t>
  </si>
  <si>
    <t>PERDAS POR INADIMPLÊNCIA</t>
  </si>
  <si>
    <t>SEGUROS E GARANTIAS</t>
  </si>
  <si>
    <t>DESPESAS COM SEGUROS MULTIRISCOS</t>
  </si>
  <si>
    <t>DESPESAS COM SEGURO DE RESPONSABILIDADE CIVIL</t>
  </si>
  <si>
    <t>DESPESAS COM SEGURO GARANTIA DE EXECUÇÃO</t>
  </si>
  <si>
    <t>DESPESAS COM SEGURO DE ENGENHARIA</t>
  </si>
  <si>
    <t>TAXAS DE REGULAÇÃO (ARIS)</t>
  </si>
  <si>
    <t>TAXA SAMAE (FISCALIZAÇÃO)</t>
  </si>
  <si>
    <t>TAXA SAMAE (GESTÃO ADMINISTRATIVA)</t>
  </si>
  <si>
    <t>(-) CRÉDITO DE PIS/COFINS</t>
  </si>
  <si>
    <t>RECEITA COM VENDA DE ATIVO IMOBILIZADO</t>
  </si>
  <si>
    <t>RESULTADO ANTES DAS RECEITAS E DESPESAS FINANCEIRAS</t>
  </si>
  <si>
    <t>RECEITA FINANCEIRA ATIVO FINANCEIRO/INTANGÍVEL</t>
  </si>
  <si>
    <t>AMORTIZAÇÃO ATIVO FINANCEIRO/INTANGÍVEL</t>
  </si>
  <si>
    <t>JUROS FINANCIAMENTO</t>
  </si>
  <si>
    <t>LUCRO ANTES DE IR E CSLL</t>
  </si>
  <si>
    <t>IMPOSTO DE RENDA E CONTRIBUIÇÃO SOCIAL</t>
  </si>
  <si>
    <t>IMPOSTO DE RENDA</t>
  </si>
  <si>
    <t>IMPOSTO DIFERIDO</t>
  </si>
  <si>
    <t>RESULTADO LÍQUIDO DO EXERCÍCIO</t>
  </si>
  <si>
    <t>FLUXO DE CAIXA DO PROJETO SEM FINANCIAMENTO (VALORES EM R$ '000)</t>
  </si>
  <si>
    <t>CONTAS</t>
  </si>
  <si>
    <t>SALDO INICIAL DE CAIXA</t>
  </si>
  <si>
    <t>INGRESSOS</t>
  </si>
  <si>
    <t>CICLO DE CONTAS A RECEBER</t>
  </si>
  <si>
    <t>SAÍDAS</t>
  </si>
  <si>
    <t>CICLO DE CONTAS A PAGAR</t>
  </si>
  <si>
    <t>CICLO DE IMPOSTOS</t>
  </si>
  <si>
    <t>TRIBUTOS SOBRE A RECEITA BRUTA</t>
  </si>
  <si>
    <t>IMPOSTO DE RENDA E CSLL</t>
  </si>
  <si>
    <t>FLUXO DE CAIXA OPERACIONAL</t>
  </si>
  <si>
    <t>INVESTIMENTOS</t>
  </si>
  <si>
    <t>INVESTIMENTO ANUAL</t>
  </si>
  <si>
    <t>SALDO DE CAIXA APÓS INVESTIMENTOS</t>
  </si>
  <si>
    <t>FUNDING</t>
  </si>
  <si>
    <t>TERCEIROS</t>
  </si>
  <si>
    <t>PRÓPRIO</t>
  </si>
  <si>
    <t>PRÓPRIO - SUPLEMENTAR</t>
  </si>
  <si>
    <t>PAGAMENTO FINANCIAMENTO</t>
  </si>
  <si>
    <t>SALDO FINAL APÓS FUNDING</t>
  </si>
  <si>
    <t>DESTINAÇÕES SOCIETÁRIAS</t>
  </si>
  <si>
    <t>DISTRIBUIÇÃO DE LUCROS</t>
  </si>
  <si>
    <t>RESERVA LEGAL</t>
  </si>
  <si>
    <t>SALDO FINAL DE CAIXA</t>
  </si>
  <si>
    <t>Geração de Caixa Operacional</t>
  </si>
  <si>
    <t>VPL</t>
  </si>
  <si>
    <t>Payback</t>
  </si>
  <si>
    <t>TIR Acionista</t>
  </si>
  <si>
    <t>Taxa de Desconto</t>
  </si>
  <si>
    <t>Valores</t>
  </si>
  <si>
    <t>Observação</t>
  </si>
  <si>
    <t>Taxa livre de risco</t>
  </si>
  <si>
    <t>Retorno histórico - T-Bond US (5 anos)</t>
  </si>
  <si>
    <t>Beta</t>
  </si>
  <si>
    <t>Neutro</t>
  </si>
  <si>
    <t>Prêmio de risco de mercado</t>
  </si>
  <si>
    <t>Equity Risk Premium Damodaram</t>
  </si>
  <si>
    <t>Prêmio de risco país</t>
  </si>
  <si>
    <t>Média do EMBI+ Brazil (5 anos)</t>
  </si>
  <si>
    <t>Custo de capital próprio</t>
  </si>
  <si>
    <t>USD - Nominal</t>
  </si>
  <si>
    <t>Inflacação americana</t>
  </si>
  <si>
    <t>Meta inflação americana CPI longo prazo</t>
  </si>
  <si>
    <t>BRL</t>
  </si>
  <si>
    <t>Inflacação brasileira</t>
  </si>
  <si>
    <t>Meta cental de inflação longo prazo</t>
  </si>
  <si>
    <t>Custo medio ponderado da dívida</t>
  </si>
  <si>
    <t>TLP + 1,1% (BNDES)</t>
  </si>
  <si>
    <t>Imposto sobre a renda e contribuição social</t>
  </si>
  <si>
    <t>Lucro Real</t>
  </si>
  <si>
    <t>Custo da dívida após impostos</t>
  </si>
  <si>
    <t>Proporção da dívida</t>
  </si>
  <si>
    <t>Estrutura de capital do projeto</t>
  </si>
  <si>
    <t>Proporção do patrimônio</t>
  </si>
  <si>
    <t>Custo da dívida</t>
  </si>
  <si>
    <t>Custo médio ponderado de capital</t>
  </si>
  <si>
    <t>Diretor de Resíduos e Drenagem (50%)</t>
  </si>
  <si>
    <t>Supervisor de manejo de resíduos sólidos</t>
  </si>
  <si>
    <t>Estagiários</t>
  </si>
  <si>
    <t>VPLO</t>
  </si>
  <si>
    <r>
      <t>Desconto que incide linearmente tanto nos valores de refência da Contraprestação Mensal, quanto sobre o valor da TMR</t>
    </r>
    <r>
      <rPr>
        <vertAlign val="subscript"/>
        <sz val="10"/>
        <rFont val="Arial"/>
        <family val="2"/>
      </rPr>
      <t>base</t>
    </r>
  </si>
  <si>
    <t>PROPOSTA</t>
  </si>
  <si>
    <t>Preço ofertado</t>
  </si>
  <si>
    <t>Receita proposta oriunda da TMR</t>
  </si>
  <si>
    <t>Receita proposta oriunda da 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</si>
</sst>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&quot;R$ &quot;* #,##0.00_);_(&quot;R$ &quot;* \(#,##0.00\);_(&quot;R$ &quot;* &quot;-&quot;??_);_(@_)"/>
    <numFmt numFmtId="167" formatCode="_(* #,##0.00_);_(* \(#,##0.00\);_(* \-??_);_(@_)"/>
    <numFmt numFmtId="168" formatCode="_(* #,##0_);_(* \(#,##0\);_(* \-??_);_(@_)"/>
    <numFmt numFmtId="169" formatCode="#,##0.00000"/>
    <numFmt numFmtId="170" formatCode="#,##0.000"/>
    <numFmt numFmtId="171" formatCode="_-* #,##0_-;\-* #,##0_-;_-* &quot;-&quot;??_-;_-@_-"/>
    <numFmt numFmtId="172" formatCode="#,##0;\-#,##0;;@"/>
    <numFmt numFmtId="173" formatCode="0.0%"/>
    <numFmt numFmtId="174" formatCode="[$-416]d\-mmm\-yy;@"/>
    <numFmt numFmtId="175" formatCode="0.000%"/>
    <numFmt numFmtId="176" formatCode="#,##0.0000"/>
    <numFmt numFmtId="177" formatCode="00000"/>
    <numFmt numFmtId="178" formatCode="#,##0_ ;\-#,##0\ "/>
    <numFmt numFmtId="179" formatCode="&quot;R$ &quot;#,##0.00"/>
    <numFmt numFmtId="180" formatCode="_(* #,##0_);* \(#,##0\);_-* &quot;-&quot;??;_-@_-"/>
    <numFmt numFmtId="181" formatCode="_(* #,##0.00%_);_(* \(#,##0.00%\);_-* &quot;-&quot;??;_-@_-"/>
    <numFmt numFmtId="182" formatCode="General\ &quot;anos&quot;"/>
    <numFmt numFmtId="183" formatCode="_-* #,##0.00000000_-;\-* #,##0.00000000_-;_-* &quot;-&quot;??_-;_-@_-"/>
    <numFmt numFmtId="184" formatCode="&quot;R$&quot;\ #,##0.00"/>
    <numFmt numFmtId="185" formatCode="0.0000%"/>
    <numFmt numFmtId="186" formatCode="0.000"/>
    <numFmt numFmtId="187" formatCode="_(* #,##0_);_(* \(#,##0\);_(* &quot;-&quot;??_);_(@_)"/>
  </numFmts>
  <fonts count="43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u/>
      <sz val="7"/>
      <color indexed="12"/>
      <name val="Arial"/>
      <family val="2"/>
    </font>
    <font>
      <sz val="10"/>
      <name val="Arial"/>
      <family val="2"/>
    </font>
    <font>
      <strike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Calibri"/>
      <family val="2"/>
    </font>
    <font>
      <b/>
      <sz val="10"/>
      <name val="Calibri"/>
      <family val="2"/>
    </font>
    <font>
      <sz val="9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0"/>
      <color theme="6"/>
      <name val="Calibri"/>
      <family val="2"/>
      <scheme val="minor"/>
    </font>
    <font>
      <i/>
      <sz val="10"/>
      <color theme="4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0"/>
      <color rgb="FFFF0000"/>
      <name val="Arial"/>
      <family val="2"/>
    </font>
    <font>
      <sz val="10"/>
      <color rgb="FF0070C0"/>
      <name val="Arial"/>
      <family val="2"/>
    </font>
    <font>
      <sz val="10"/>
      <color theme="4"/>
      <name val="Arial"/>
      <family val="2"/>
    </font>
    <font>
      <b/>
      <sz val="10"/>
      <color rgb="FFFF0000"/>
      <name val="Arial"/>
      <family val="2"/>
    </font>
    <font>
      <sz val="10"/>
      <color rgb="FF00B0F0"/>
      <name val="Arial"/>
      <family val="2"/>
    </font>
    <font>
      <b/>
      <strike/>
      <sz val="10"/>
      <color theme="1"/>
      <name val="Arial"/>
      <family val="2"/>
    </font>
    <font>
      <i/>
      <sz val="10"/>
      <color theme="1"/>
      <name val="Arial"/>
      <family val="2"/>
    </font>
    <font>
      <strike/>
      <sz val="10"/>
      <color theme="1"/>
      <name val="Arial"/>
      <family val="2"/>
    </font>
    <font>
      <b/>
      <sz val="10"/>
      <color indexed="8"/>
      <name val="Arial"/>
      <family val="2"/>
    </font>
    <font>
      <b/>
      <sz val="8"/>
      <color theme="1"/>
      <name val="Arial"/>
      <family val="2"/>
    </font>
    <font>
      <sz val="11"/>
      <color theme="1"/>
      <name val="Arial"/>
      <family val="2"/>
    </font>
    <font>
      <b/>
      <sz val="10"/>
      <color theme="0"/>
      <name val="Arial"/>
      <family val="2"/>
    </font>
    <font>
      <vertAlign val="subscript"/>
      <sz val="10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medium">
        <color indexed="64"/>
      </bottom>
      <diagonal/>
    </border>
    <border>
      <left style="thin">
        <color indexed="12"/>
      </left>
      <right style="medium">
        <color indexed="64"/>
      </right>
      <top style="thin">
        <color indexed="12"/>
      </top>
      <bottom style="medium">
        <color indexed="64"/>
      </bottom>
      <diagonal/>
    </border>
    <border>
      <left style="medium">
        <color indexed="64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 style="medium">
        <color indexed="64"/>
      </right>
      <top style="thin">
        <color indexed="12"/>
      </top>
      <bottom style="thin">
        <color indexed="1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12"/>
      </right>
      <top style="medium">
        <color indexed="64"/>
      </top>
      <bottom style="medium">
        <color indexed="64"/>
      </bottom>
      <diagonal/>
    </border>
    <border>
      <left style="thin">
        <color indexed="12"/>
      </left>
      <right style="thin">
        <color indexed="12"/>
      </right>
      <top style="medium">
        <color indexed="64"/>
      </top>
      <bottom style="medium">
        <color indexed="64"/>
      </bottom>
      <diagonal/>
    </border>
    <border>
      <left style="thin">
        <color indexed="12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12"/>
      </right>
      <top/>
      <bottom style="thin">
        <color indexed="12"/>
      </bottom>
      <diagonal/>
    </border>
    <border>
      <left style="thin">
        <color indexed="12"/>
      </left>
      <right style="thin">
        <color indexed="12"/>
      </right>
      <top/>
      <bottom style="thin">
        <color indexed="12"/>
      </bottom>
      <diagonal/>
    </border>
    <border>
      <left style="thin">
        <color indexed="12"/>
      </left>
      <right style="medium">
        <color indexed="64"/>
      </right>
      <top/>
      <bottom style="thin">
        <color indexed="12"/>
      </bottom>
      <diagonal/>
    </border>
    <border>
      <left style="thin">
        <color indexed="12"/>
      </left>
      <right style="thin">
        <color indexed="14"/>
      </right>
      <top style="thin">
        <color indexed="12"/>
      </top>
      <bottom style="thin">
        <color indexed="12"/>
      </bottom>
      <diagonal/>
    </border>
    <border>
      <left style="thin">
        <color indexed="14"/>
      </left>
      <right style="thin">
        <color indexed="14"/>
      </right>
      <top style="thin">
        <color indexed="12"/>
      </top>
      <bottom style="thin">
        <color indexed="12"/>
      </bottom>
      <diagonal/>
    </border>
    <border>
      <left style="thin">
        <color indexed="14"/>
      </left>
      <right style="medium">
        <color indexed="64"/>
      </right>
      <top style="thin">
        <color indexed="12"/>
      </top>
      <bottom style="thin">
        <color indexed="12"/>
      </bottom>
      <diagonal/>
    </border>
    <border>
      <left style="thin">
        <color indexed="14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/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medium">
        <color indexed="64"/>
      </left>
      <right/>
      <top style="thin">
        <color indexed="12"/>
      </top>
      <bottom style="thin">
        <color indexed="12"/>
      </bottom>
      <diagonal/>
    </border>
    <border>
      <left/>
      <right style="medium">
        <color indexed="64"/>
      </right>
      <top style="thin">
        <color indexed="12"/>
      </top>
      <bottom style="thin">
        <color indexed="12"/>
      </bottom>
      <diagonal/>
    </border>
    <border>
      <left/>
      <right/>
      <top/>
      <bottom style="medium">
        <color theme="6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2">
    <xf numFmtId="0" fontId="0" fillId="0" borderId="0"/>
    <xf numFmtId="165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ont="0" applyFill="0" applyBorder="0" applyAlignment="0" applyProtection="0"/>
    <xf numFmtId="0" fontId="22" fillId="2" borderId="34" applyNumberFormat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23" fillId="0" borderId="0" applyNumberFormat="0" applyBorder="0" applyAlignment="0" applyProtection="0"/>
    <xf numFmtId="0" fontId="24" fillId="3" borderId="35" applyNumberFormat="0" applyAlignment="0" applyProtection="0"/>
    <xf numFmtId="0" fontId="25" fillId="0" borderId="36" applyNumberFormat="0" applyAlignment="0" applyProtection="0"/>
    <xf numFmtId="166" fontId="1" fillId="0" borderId="0" applyFill="0" applyBorder="0" applyAlignment="0" applyProtection="0"/>
    <xf numFmtId="166" fontId="9" fillId="0" borderId="0" applyFill="0" applyBorder="0" applyAlignment="0" applyProtection="0"/>
    <xf numFmtId="166" fontId="2" fillId="0" borderId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6" fontId="2" fillId="0" borderId="0" applyFill="0" applyBorder="0" applyAlignment="0" applyProtection="0"/>
    <xf numFmtId="166" fontId="19" fillId="0" borderId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6" fillId="4" borderId="37" applyNumberFormat="0" applyFont="0" applyAlignment="0" applyProtection="0"/>
    <xf numFmtId="0" fontId="2" fillId="4" borderId="37" applyNumberFormat="0" applyFont="0" applyAlignment="0" applyProtection="0"/>
    <xf numFmtId="9" fontId="1" fillId="0" borderId="0" applyFill="0" applyBorder="0" applyAlignment="0" applyProtection="0"/>
    <xf numFmtId="9" fontId="2" fillId="0" borderId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1" fillId="5" borderId="1" applyNumberFormat="0" applyProtection="0">
      <alignment horizontal="centerContinuous"/>
    </xf>
    <xf numFmtId="0" fontId="26" fillId="0" borderId="0" applyNumberFormat="0" applyFill="0" applyBorder="0" applyAlignment="0" applyProtection="0"/>
    <xf numFmtId="167" fontId="6" fillId="0" borderId="0" applyFill="0" applyBorder="0" applyAlignment="0" applyProtection="0"/>
    <xf numFmtId="167" fontId="2" fillId="0" borderId="0" applyFill="0" applyBorder="0" applyAlignment="0" applyProtection="0"/>
    <xf numFmtId="9" fontId="1" fillId="0" borderId="0" applyFill="0" applyBorder="0" applyAlignment="0" applyProtection="0"/>
    <xf numFmtId="167" fontId="1" fillId="0" borderId="0" applyFill="0" applyBorder="0" applyAlignment="0" applyProtection="0"/>
    <xf numFmtId="0" fontId="40" fillId="0" borderId="0"/>
  </cellStyleXfs>
  <cellXfs count="721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171" fontId="0" fillId="7" borderId="1" xfId="0" applyNumberFormat="1" applyFill="1" applyBorder="1"/>
    <xf numFmtId="9" fontId="1" fillId="7" borderId="1" xfId="21" applyFill="1" applyBorder="1" applyAlignment="1">
      <alignment horizontal="center"/>
    </xf>
    <xf numFmtId="4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172" fontId="4" fillId="9" borderId="1" xfId="0" applyNumberFormat="1" applyFont="1" applyFill="1" applyBorder="1" applyAlignment="1">
      <alignment horizontal="center" vertical="center"/>
    </xf>
    <xf numFmtId="0" fontId="2" fillId="9" borderId="0" xfId="18" applyFill="1"/>
    <xf numFmtId="0" fontId="2" fillId="9" borderId="0" xfId="18" applyFill="1" applyAlignment="1">
      <alignment horizontal="center" vertical="center"/>
    </xf>
    <xf numFmtId="0" fontId="2" fillId="9" borderId="1" xfId="18" applyFill="1" applyBorder="1" applyAlignment="1">
      <alignment horizontal="left" indent="1"/>
    </xf>
    <xf numFmtId="0" fontId="4" fillId="9" borderId="1" xfId="18" applyFont="1" applyFill="1" applyBorder="1" applyAlignment="1">
      <alignment horizontal="left"/>
    </xf>
    <xf numFmtId="0" fontId="4" fillId="9" borderId="2" xfId="18" applyFont="1" applyFill="1" applyBorder="1"/>
    <xf numFmtId="0" fontId="4" fillId="9" borderId="0" xfId="18" applyFont="1" applyFill="1" applyAlignment="1">
      <alignment horizontal="center" vertical="center"/>
    </xf>
    <xf numFmtId="0" fontId="2" fillId="9" borderId="3" xfId="18" applyFill="1" applyBorder="1" applyAlignment="1">
      <alignment horizontal="left" indent="1"/>
    </xf>
    <xf numFmtId="0" fontId="2" fillId="9" borderId="0" xfId="0" applyFont="1" applyFill="1"/>
    <xf numFmtId="0" fontId="4" fillId="9" borderId="0" xfId="0" applyFont="1" applyFill="1"/>
    <xf numFmtId="174" fontId="2" fillId="0" borderId="0" xfId="0" applyNumberFormat="1" applyFont="1" applyAlignment="1">
      <alignment vertical="center"/>
    </xf>
    <xf numFmtId="171" fontId="0" fillId="7" borderId="1" xfId="0" applyNumberFormat="1" applyFill="1" applyBorder="1" applyAlignment="1">
      <alignment horizontal="center" vertical="center"/>
    </xf>
    <xf numFmtId="0" fontId="2" fillId="0" borderId="1" xfId="18" applyBorder="1" applyAlignment="1">
      <alignment horizontal="left" indent="2"/>
    </xf>
    <xf numFmtId="171" fontId="0" fillId="6" borderId="1" xfId="0" applyNumberFormat="1" applyFill="1" applyBorder="1" applyAlignment="1">
      <alignment horizontal="center" vertical="center"/>
    </xf>
    <xf numFmtId="0" fontId="4" fillId="10" borderId="1" xfId="18" applyFont="1" applyFill="1" applyBorder="1" applyAlignment="1">
      <alignment horizontal="left" indent="1"/>
    </xf>
    <xf numFmtId="172" fontId="4" fillId="10" borderId="1" xfId="0" applyNumberFormat="1" applyFont="1" applyFill="1" applyBorder="1" applyAlignment="1">
      <alignment horizontal="center" vertical="center"/>
    </xf>
    <xf numFmtId="0" fontId="2" fillId="9" borderId="0" xfId="18" applyFill="1" applyAlignment="1">
      <alignment horizontal="center"/>
    </xf>
    <xf numFmtId="0" fontId="4" fillId="9" borderId="1" xfId="18" applyFont="1" applyFill="1" applyBorder="1"/>
    <xf numFmtId="0" fontId="4" fillId="9" borderId="1" xfId="18" applyFont="1" applyFill="1" applyBorder="1" applyAlignment="1">
      <alignment horizontal="center" vertical="center"/>
    </xf>
    <xf numFmtId="0" fontId="4" fillId="0" borderId="1" xfId="18" applyFont="1" applyBorder="1" applyAlignment="1">
      <alignment horizontal="left"/>
    </xf>
    <xf numFmtId="0" fontId="2" fillId="0" borderId="1" xfId="18" applyBorder="1" applyAlignment="1">
      <alignment horizontal="left" indent="1"/>
    </xf>
    <xf numFmtId="168" fontId="2" fillId="0" borderId="0" xfId="27" applyNumberFormat="1" applyFont="1"/>
    <xf numFmtId="0" fontId="27" fillId="0" borderId="1" xfId="18" applyFont="1" applyBorder="1" applyAlignment="1">
      <alignment horizontal="left" indent="2"/>
    </xf>
    <xf numFmtId="0" fontId="28" fillId="0" borderId="0" xfId="0" applyFont="1"/>
    <xf numFmtId="174" fontId="27" fillId="0" borderId="1" xfId="0" applyNumberFormat="1" applyFont="1" applyBorder="1" applyAlignment="1">
      <alignment horizontal="left" vertical="center" indent="2"/>
    </xf>
    <xf numFmtId="172" fontId="27" fillId="9" borderId="1" xfId="0" applyNumberFormat="1" applyFont="1" applyFill="1" applyBorder="1" applyAlignment="1">
      <alignment horizontal="center" vertical="center"/>
    </xf>
    <xf numFmtId="0" fontId="28" fillId="9" borderId="0" xfId="0" applyFont="1" applyFill="1"/>
    <xf numFmtId="0" fontId="27" fillId="9" borderId="1" xfId="18" applyFont="1" applyFill="1" applyBorder="1" applyAlignment="1">
      <alignment horizontal="left" indent="1"/>
    </xf>
    <xf numFmtId="0" fontId="27" fillId="9" borderId="0" xfId="18" applyFont="1" applyFill="1" applyAlignment="1">
      <alignment horizontal="center" vertical="center"/>
    </xf>
    <xf numFmtId="3" fontId="27" fillId="9" borderId="1" xfId="27" applyNumberFormat="1" applyFont="1" applyFill="1" applyBorder="1" applyAlignment="1">
      <alignment horizontal="center" vertical="center"/>
    </xf>
    <xf numFmtId="0" fontId="27" fillId="0" borderId="1" xfId="18" applyFont="1" applyBorder="1"/>
    <xf numFmtId="0" fontId="27" fillId="9" borderId="1" xfId="18" applyFont="1" applyFill="1" applyBorder="1" applyAlignment="1">
      <alignment horizontal="center" vertical="center"/>
    </xf>
    <xf numFmtId="0" fontId="28" fillId="9" borderId="0" xfId="18" applyFont="1" applyFill="1" applyAlignment="1">
      <alignment horizontal="center" vertical="center"/>
    </xf>
    <xf numFmtId="168" fontId="27" fillId="9" borderId="1" xfId="27" applyNumberFormat="1" applyFont="1" applyFill="1" applyBorder="1" applyAlignment="1">
      <alignment horizontal="center" vertical="center"/>
    </xf>
    <xf numFmtId="168" fontId="27" fillId="0" borderId="1" xfId="27" applyNumberFormat="1" applyFont="1" applyFill="1" applyBorder="1" applyAlignment="1">
      <alignment horizontal="center" vertical="center"/>
    </xf>
    <xf numFmtId="0" fontId="27" fillId="9" borderId="0" xfId="18" applyFont="1" applyFill="1" applyAlignment="1">
      <alignment horizontal="center"/>
    </xf>
    <xf numFmtId="0" fontId="27" fillId="9" borderId="0" xfId="18" applyFont="1" applyFill="1"/>
    <xf numFmtId="0" fontId="28" fillId="9" borderId="1" xfId="18" applyFont="1" applyFill="1" applyBorder="1"/>
    <xf numFmtId="0" fontId="28" fillId="9" borderId="1" xfId="18" applyFont="1" applyFill="1" applyBorder="1" applyAlignment="1">
      <alignment horizontal="center" vertical="center" wrapText="1"/>
    </xf>
    <xf numFmtId="0" fontId="27" fillId="9" borderId="0" xfId="0" applyFont="1" applyFill="1"/>
    <xf numFmtId="0" fontId="28" fillId="0" borderId="1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28" fillId="10" borderId="1" xfId="18" applyFont="1" applyFill="1" applyBorder="1" applyAlignment="1">
      <alignment horizontal="left" indent="1"/>
    </xf>
    <xf numFmtId="172" fontId="28" fillId="10" borderId="1" xfId="0" applyNumberFormat="1" applyFont="1" applyFill="1" applyBorder="1" applyAlignment="1">
      <alignment horizontal="center" vertical="center"/>
    </xf>
    <xf numFmtId="0" fontId="29" fillId="9" borderId="2" xfId="0" applyFont="1" applyFill="1" applyBorder="1" applyAlignment="1">
      <alignment vertical="center"/>
    </xf>
    <xf numFmtId="0" fontId="29" fillId="9" borderId="3" xfId="0" applyFont="1" applyFill="1" applyBorder="1" applyAlignment="1">
      <alignment vertical="center"/>
    </xf>
    <xf numFmtId="168" fontId="27" fillId="10" borderId="1" xfId="27" applyNumberFormat="1" applyFont="1" applyFill="1" applyBorder="1" applyAlignment="1">
      <alignment horizontal="center" vertical="center"/>
    </xf>
    <xf numFmtId="37" fontId="27" fillId="10" borderId="1" xfId="0" applyNumberFormat="1" applyFont="1" applyFill="1" applyBorder="1" applyAlignment="1">
      <alignment horizontal="left" vertical="center" indent="1"/>
    </xf>
    <xf numFmtId="174" fontId="27" fillId="9" borderId="0" xfId="0" applyNumberFormat="1" applyFont="1" applyFill="1" applyAlignment="1">
      <alignment vertical="center"/>
    </xf>
    <xf numFmtId="168" fontId="0" fillId="0" borderId="0" xfId="0" applyNumberFormat="1"/>
    <xf numFmtId="171" fontId="4" fillId="9" borderId="1" xfId="18" applyNumberFormat="1" applyFont="1" applyFill="1" applyBorder="1" applyAlignment="1">
      <alignment horizontal="center" vertical="center"/>
    </xf>
    <xf numFmtId="171" fontId="2" fillId="9" borderId="1" xfId="18" applyNumberFormat="1" applyFill="1" applyBorder="1" applyAlignment="1">
      <alignment horizontal="center" vertical="center"/>
    </xf>
    <xf numFmtId="171" fontId="28" fillId="9" borderId="0" xfId="18" applyNumberFormat="1" applyFont="1" applyFill="1" applyAlignment="1">
      <alignment horizontal="center" vertical="center"/>
    </xf>
    <xf numFmtId="167" fontId="6" fillId="9" borderId="1" xfId="27" applyFill="1" applyBorder="1"/>
    <xf numFmtId="167" fontId="6" fillId="9" borderId="0" xfId="27" applyFill="1"/>
    <xf numFmtId="4" fontId="0" fillId="9" borderId="0" xfId="0" applyNumberFormat="1" applyFill="1" applyAlignment="1">
      <alignment horizontal="center"/>
    </xf>
    <xf numFmtId="0" fontId="0" fillId="9" borderId="0" xfId="0" applyFill="1"/>
    <xf numFmtId="0" fontId="4" fillId="9" borderId="1" xfId="0" applyFont="1" applyFill="1" applyBorder="1" applyAlignment="1">
      <alignment horizontal="left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0" xfId="0" applyFont="1" applyFill="1" applyAlignment="1">
      <alignment horizontal="center"/>
    </xf>
    <xf numFmtId="0" fontId="0" fillId="9" borderId="1" xfId="0" applyFill="1" applyBorder="1"/>
    <xf numFmtId="0" fontId="4" fillId="9" borderId="1" xfId="0" applyFont="1" applyFill="1" applyBorder="1"/>
    <xf numFmtId="4" fontId="27" fillId="9" borderId="0" xfId="0" applyNumberFormat="1" applyFont="1" applyFill="1" applyAlignment="1">
      <alignment horizontal="center"/>
    </xf>
    <xf numFmtId="174" fontId="2" fillId="9" borderId="0" xfId="0" applyNumberFormat="1" applyFont="1" applyFill="1" applyAlignment="1">
      <alignment vertical="center"/>
    </xf>
    <xf numFmtId="165" fontId="27" fillId="9" borderId="0" xfId="23" applyFont="1" applyFill="1" applyAlignment="1">
      <alignment vertical="center"/>
    </xf>
    <xf numFmtId="165" fontId="2" fillId="9" borderId="0" xfId="23" applyFont="1" applyFill="1" applyAlignment="1">
      <alignment vertical="center"/>
    </xf>
    <xf numFmtId="174" fontId="4" fillId="9" borderId="0" xfId="0" applyNumberFormat="1" applyFont="1" applyFill="1" applyAlignment="1">
      <alignment vertical="center"/>
    </xf>
    <xf numFmtId="9" fontId="30" fillId="9" borderId="0" xfId="0" applyNumberFormat="1" applyFont="1" applyFill="1"/>
    <xf numFmtId="0" fontId="0" fillId="9" borderId="0" xfId="0" applyFill="1" applyAlignment="1">
      <alignment horizontal="center"/>
    </xf>
    <xf numFmtId="0" fontId="4" fillId="9" borderId="1" xfId="0" applyFont="1" applyFill="1" applyBorder="1" applyAlignment="1">
      <alignment horizontal="center"/>
    </xf>
    <xf numFmtId="0" fontId="0" fillId="9" borderId="0" xfId="0" applyFill="1" applyAlignment="1">
      <alignment horizontal="center" vertical="center"/>
    </xf>
    <xf numFmtId="171" fontId="0" fillId="9" borderId="0" xfId="0" applyNumberFormat="1" applyFill="1"/>
    <xf numFmtId="0" fontId="0" fillId="9" borderId="1" xfId="0" applyFill="1" applyBorder="1" applyAlignment="1">
      <alignment horizontal="center"/>
    </xf>
    <xf numFmtId="0" fontId="28" fillId="9" borderId="0" xfId="0" applyFont="1" applyFill="1" applyAlignment="1">
      <alignment horizontal="center"/>
    </xf>
    <xf numFmtId="0" fontId="28" fillId="11" borderId="1" xfId="0" applyFont="1" applyFill="1" applyBorder="1"/>
    <xf numFmtId="167" fontId="4" fillId="11" borderId="1" xfId="27" applyFont="1" applyFill="1" applyBorder="1"/>
    <xf numFmtId="168" fontId="28" fillId="11" borderId="1" xfId="27" applyNumberFormat="1" applyFont="1" applyFill="1" applyBorder="1" applyAlignment="1">
      <alignment horizontal="center" vertical="center"/>
    </xf>
    <xf numFmtId="0" fontId="4" fillId="11" borderId="1" xfId="0" applyFont="1" applyFill="1" applyBorder="1"/>
    <xf numFmtId="168" fontId="4" fillId="11" borderId="1" xfId="27" applyNumberFormat="1" applyFont="1" applyFill="1" applyBorder="1" applyAlignment="1">
      <alignment horizontal="center" vertical="center"/>
    </xf>
    <xf numFmtId="43" fontId="4" fillId="11" borderId="1" xfId="27" applyNumberFormat="1" applyFont="1" applyFill="1" applyBorder="1"/>
    <xf numFmtId="43" fontId="4" fillId="11" borderId="1" xfId="0" applyNumberFormat="1" applyFont="1" applyFill="1" applyBorder="1"/>
    <xf numFmtId="0" fontId="4" fillId="9" borderId="4" xfId="0" applyFont="1" applyFill="1" applyBorder="1"/>
    <xf numFmtId="0" fontId="4" fillId="12" borderId="1" xfId="0" applyFont="1" applyFill="1" applyBorder="1"/>
    <xf numFmtId="167" fontId="4" fillId="12" borderId="1" xfId="27" applyFont="1" applyFill="1" applyBorder="1"/>
    <xf numFmtId="43" fontId="4" fillId="11" borderId="2" xfId="0" applyNumberFormat="1" applyFont="1" applyFill="1" applyBorder="1"/>
    <xf numFmtId="43" fontId="1" fillId="9" borderId="1" xfId="21" applyNumberFormat="1" applyFill="1" applyBorder="1"/>
    <xf numFmtId="0" fontId="4" fillId="9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top"/>
    </xf>
    <xf numFmtId="0" fontId="4" fillId="11" borderId="1" xfId="0" applyFont="1" applyFill="1" applyBorder="1" applyAlignment="1">
      <alignment horizontal="center" vertical="center"/>
    </xf>
    <xf numFmtId="43" fontId="0" fillId="9" borderId="0" xfId="0" applyNumberFormat="1" applyFill="1"/>
    <xf numFmtId="174" fontId="28" fillId="0" borderId="1" xfId="0" applyNumberFormat="1" applyFont="1" applyBorder="1" applyAlignment="1">
      <alignment horizontal="center" vertical="center" wrapText="1"/>
    </xf>
    <xf numFmtId="168" fontId="29" fillId="9" borderId="3" xfId="0" applyNumberFormat="1" applyFont="1" applyFill="1" applyBorder="1" applyAlignment="1">
      <alignment vertical="center"/>
    </xf>
    <xf numFmtId="9" fontId="29" fillId="9" borderId="3" xfId="0" applyNumberFormat="1" applyFont="1" applyFill="1" applyBorder="1" applyAlignment="1">
      <alignment vertical="center"/>
    </xf>
    <xf numFmtId="168" fontId="28" fillId="11" borderId="1" xfId="0" applyNumberFormat="1" applyFont="1" applyFill="1" applyBorder="1" applyAlignment="1">
      <alignment horizontal="right"/>
    </xf>
    <xf numFmtId="168" fontId="27" fillId="9" borderId="1" xfId="27" applyNumberFormat="1" applyFont="1" applyFill="1" applyBorder="1" applyAlignment="1">
      <alignment horizontal="right" vertical="center"/>
    </xf>
    <xf numFmtId="168" fontId="4" fillId="9" borderId="1" xfId="0" applyNumberFormat="1" applyFont="1" applyFill="1" applyBorder="1"/>
    <xf numFmtId="168" fontId="0" fillId="9" borderId="0" xfId="0" applyNumberFormat="1" applyFill="1"/>
    <xf numFmtId="167" fontId="4" fillId="0" borderId="1" xfId="27" applyFont="1" applyFill="1" applyBorder="1"/>
    <xf numFmtId="0" fontId="4" fillId="11" borderId="2" xfId="0" applyFont="1" applyFill="1" applyBorder="1"/>
    <xf numFmtId="0" fontId="3" fillId="9" borderId="3" xfId="0" applyFont="1" applyFill="1" applyBorder="1" applyAlignment="1">
      <alignment horizontal="center" vertical="center"/>
    </xf>
    <xf numFmtId="174" fontId="2" fillId="9" borderId="0" xfId="0" applyNumberFormat="1" applyFont="1" applyFill="1" applyAlignment="1">
      <alignment horizontal="center" vertical="center"/>
    </xf>
    <xf numFmtId="0" fontId="2" fillId="9" borderId="0" xfId="0" applyFont="1" applyFill="1" applyAlignment="1">
      <alignment horizontal="center"/>
    </xf>
    <xf numFmtId="43" fontId="4" fillId="9" borderId="0" xfId="0" applyNumberFormat="1" applyFont="1" applyFill="1"/>
    <xf numFmtId="10" fontId="1" fillId="0" borderId="0" xfId="21" applyNumberFormat="1"/>
    <xf numFmtId="3" fontId="0" fillId="0" borderId="1" xfId="0" applyNumberFormat="1" applyBorder="1" applyAlignment="1">
      <alignment horizontal="center"/>
    </xf>
    <xf numFmtId="3" fontId="4" fillId="9" borderId="1" xfId="0" applyNumberFormat="1" applyFont="1" applyFill="1" applyBorder="1"/>
    <xf numFmtId="166" fontId="1" fillId="0" borderId="0" xfId="9" applyAlignment="1">
      <alignment horizontal="center"/>
    </xf>
    <xf numFmtId="9" fontId="31" fillId="7" borderId="1" xfId="21" applyFont="1" applyFill="1" applyBorder="1" applyAlignment="1">
      <alignment horizontal="center"/>
    </xf>
    <xf numFmtId="0" fontId="28" fillId="9" borderId="1" xfId="18" applyFont="1" applyFill="1" applyBorder="1" applyAlignment="1">
      <alignment horizontal="center" vertical="center" textRotation="90" wrapText="1"/>
    </xf>
    <xf numFmtId="9" fontId="0" fillId="0" borderId="0" xfId="0" applyNumberFormat="1"/>
    <xf numFmtId="168" fontId="2" fillId="0" borderId="0" xfId="28" applyNumberFormat="1"/>
    <xf numFmtId="9" fontId="0" fillId="7" borderId="1" xfId="0" applyNumberFormat="1" applyFill="1" applyBorder="1" applyAlignment="1">
      <alignment horizontal="center" vertical="center"/>
    </xf>
    <xf numFmtId="9" fontId="31" fillId="13" borderId="1" xfId="21" applyFont="1" applyFill="1" applyBorder="1" applyAlignment="1">
      <alignment horizontal="center"/>
    </xf>
    <xf numFmtId="9" fontId="32" fillId="7" borderId="1" xfId="21" applyFont="1" applyFill="1" applyBorder="1" applyAlignment="1">
      <alignment horizontal="center"/>
    </xf>
    <xf numFmtId="9" fontId="32" fillId="13" borderId="1" xfId="21" applyFont="1" applyFill="1" applyBorder="1" applyAlignment="1">
      <alignment horizontal="center"/>
    </xf>
    <xf numFmtId="10" fontId="0" fillId="13" borderId="0" xfId="0" applyNumberFormat="1" applyFill="1" applyAlignment="1">
      <alignment horizontal="center"/>
    </xf>
    <xf numFmtId="4" fontId="4" fillId="10" borderId="1" xfId="0" applyNumberFormat="1" applyFont="1" applyFill="1" applyBorder="1" applyAlignment="1">
      <alignment horizontal="center"/>
    </xf>
    <xf numFmtId="10" fontId="1" fillId="7" borderId="1" xfId="21" applyNumberFormat="1" applyFill="1" applyBorder="1"/>
    <xf numFmtId="9" fontId="32" fillId="7" borderId="1" xfId="21" applyFont="1" applyFill="1" applyBorder="1" applyAlignment="1">
      <alignment horizontal="center" vertical="center"/>
    </xf>
    <xf numFmtId="10" fontId="1" fillId="7" borderId="1" xfId="21" applyNumberForma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10" fontId="0" fillId="13" borderId="1" xfId="0" applyNumberFormat="1" applyFill="1" applyBorder="1" applyAlignment="1">
      <alignment horizontal="center"/>
    </xf>
    <xf numFmtId="0" fontId="4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171" fontId="0" fillId="3" borderId="1" xfId="0" applyNumberFormat="1" applyFill="1" applyBorder="1"/>
    <xf numFmtId="0" fontId="0" fillId="2" borderId="1" xfId="0" applyFill="1" applyBorder="1" applyAlignment="1">
      <alignment horizontal="center" vertical="center" wrapText="1"/>
    </xf>
    <xf numFmtId="171" fontId="0" fillId="2" borderId="1" xfId="0" applyNumberFormat="1" applyFill="1" applyBorder="1"/>
    <xf numFmtId="0" fontId="4" fillId="7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8" fillId="0" borderId="1" xfId="18" applyFont="1" applyBorder="1"/>
    <xf numFmtId="0" fontId="2" fillId="0" borderId="0" xfId="18"/>
    <xf numFmtId="0" fontId="28" fillId="9" borderId="0" xfId="18" applyFont="1" applyFill="1" applyAlignment="1">
      <alignment horizontal="center" vertical="center" wrapText="1"/>
    </xf>
    <xf numFmtId="0" fontId="27" fillId="0" borderId="1" xfId="0" applyFont="1" applyBorder="1"/>
    <xf numFmtId="168" fontId="27" fillId="0" borderId="1" xfId="27" applyNumberFormat="1" applyFont="1" applyFill="1" applyBorder="1"/>
    <xf numFmtId="167" fontId="27" fillId="0" borderId="1" xfId="18" applyNumberFormat="1" applyFont="1" applyBorder="1" applyAlignment="1">
      <alignment horizontal="left" indent="2"/>
    </xf>
    <xf numFmtId="0" fontId="0" fillId="0" borderId="1" xfId="0" applyBorder="1"/>
    <xf numFmtId="167" fontId="6" fillId="0" borderId="1" xfId="27" applyFill="1" applyBorder="1"/>
    <xf numFmtId="0" fontId="27" fillId="0" borderId="0" xfId="0" applyFont="1"/>
    <xf numFmtId="167" fontId="4" fillId="9" borderId="1" xfId="28" applyFont="1" applyFill="1" applyBorder="1"/>
    <xf numFmtId="3" fontId="27" fillId="0" borderId="1" xfId="0" applyNumberFormat="1" applyFont="1" applyBorder="1"/>
    <xf numFmtId="0" fontId="4" fillId="14" borderId="0" xfId="0" applyFont="1" applyFill="1" applyAlignment="1">
      <alignment horizontal="center"/>
    </xf>
    <xf numFmtId="2" fontId="0" fillId="14" borderId="0" xfId="0" applyNumberFormat="1" applyFill="1"/>
    <xf numFmtId="2" fontId="4" fillId="14" borderId="0" xfId="0" applyNumberFormat="1" applyFont="1" applyFill="1"/>
    <xf numFmtId="0" fontId="2" fillId="0" borderId="0" xfId="0" applyFont="1"/>
    <xf numFmtId="10" fontId="4" fillId="0" borderId="1" xfId="21" applyNumberFormat="1" applyFont="1" applyFill="1" applyBorder="1" applyAlignment="1">
      <alignment horizontal="center"/>
    </xf>
    <xf numFmtId="2" fontId="4" fillId="0" borderId="1" xfId="9" applyNumberFormat="1" applyFont="1" applyFill="1" applyBorder="1" applyAlignment="1">
      <alignment horizontal="center"/>
    </xf>
    <xf numFmtId="171" fontId="28" fillId="9" borderId="5" xfId="18" applyNumberFormat="1" applyFont="1" applyFill="1" applyBorder="1" applyAlignment="1">
      <alignment horizontal="center" vertical="center"/>
    </xf>
    <xf numFmtId="10" fontId="1" fillId="9" borderId="0" xfId="21" applyNumberFormat="1" applyFill="1" applyAlignment="1">
      <alignment vertical="center"/>
    </xf>
    <xf numFmtId="0" fontId="4" fillId="0" borderId="1" xfId="0" applyFont="1" applyBorder="1"/>
    <xf numFmtId="174" fontId="4" fillId="0" borderId="1" xfId="0" applyNumberFormat="1" applyFont="1" applyBorder="1" applyAlignment="1">
      <alignment horizontal="center" vertical="center"/>
    </xf>
    <xf numFmtId="0" fontId="4" fillId="11" borderId="1" xfId="0" applyFont="1" applyFill="1" applyBorder="1" applyAlignment="1">
      <alignment horizontal="center"/>
    </xf>
    <xf numFmtId="0" fontId="2" fillId="0" borderId="1" xfId="18" applyBorder="1" applyAlignment="1">
      <alignment horizontal="center"/>
    </xf>
    <xf numFmtId="168" fontId="6" fillId="0" borderId="1" xfId="27" applyNumberFormat="1" applyFill="1" applyBorder="1" applyAlignment="1">
      <alignment horizontal="center" vertical="center"/>
    </xf>
    <xf numFmtId="168" fontId="6" fillId="0" borderId="1" xfId="27" applyNumberFormat="1" applyBorder="1" applyAlignment="1">
      <alignment horizontal="center"/>
    </xf>
    <xf numFmtId="0" fontId="4" fillId="0" borderId="1" xfId="0" applyFont="1" applyBorder="1" applyAlignment="1">
      <alignment horizontal="center"/>
    </xf>
    <xf numFmtId="4" fontId="4" fillId="0" borderId="1" xfId="0" applyNumberFormat="1" applyFont="1" applyBorder="1" applyAlignment="1">
      <alignment horizontal="center"/>
    </xf>
    <xf numFmtId="4" fontId="2" fillId="0" borderId="0" xfId="0" applyNumberFormat="1" applyFont="1" applyAlignment="1">
      <alignment horizontal="center"/>
    </xf>
    <xf numFmtId="168" fontId="6" fillId="9" borderId="0" xfId="27" applyNumberFormat="1" applyFill="1"/>
    <xf numFmtId="167" fontId="28" fillId="9" borderId="0" xfId="0" applyNumberFormat="1" applyFont="1" applyFill="1"/>
    <xf numFmtId="43" fontId="28" fillId="9" borderId="0" xfId="0" applyNumberFormat="1" applyFont="1" applyFill="1"/>
    <xf numFmtId="49" fontId="11" fillId="0" borderId="10" xfId="0" applyNumberFormat="1" applyFont="1" applyBorder="1" applyAlignment="1">
      <alignment horizontal="center" vertical="center" wrapText="1"/>
    </xf>
    <xf numFmtId="49" fontId="11" fillId="0" borderId="11" xfId="0" applyNumberFormat="1" applyFont="1" applyBorder="1" applyAlignment="1">
      <alignment horizontal="center" vertical="center" wrapText="1"/>
    </xf>
    <xf numFmtId="49" fontId="11" fillId="0" borderId="12" xfId="0" applyNumberFormat="1" applyFont="1" applyBorder="1" applyAlignment="1">
      <alignment horizontal="center" vertical="center" wrapText="1"/>
    </xf>
    <xf numFmtId="49" fontId="11" fillId="0" borderId="13" xfId="0" applyNumberFormat="1" applyFont="1" applyBorder="1" applyAlignment="1">
      <alignment horizontal="left" vertical="center"/>
    </xf>
    <xf numFmtId="49" fontId="12" fillId="0" borderId="13" xfId="0" applyNumberFormat="1" applyFont="1" applyBorder="1" applyAlignment="1">
      <alignment horizontal="center" vertical="center"/>
    </xf>
    <xf numFmtId="49" fontId="10" fillId="0" borderId="14" xfId="0" applyNumberFormat="1" applyFont="1" applyBorder="1" applyAlignment="1">
      <alignment horizontal="left" vertical="center"/>
    </xf>
    <xf numFmtId="49" fontId="10" fillId="0" borderId="14" xfId="0" applyNumberFormat="1" applyFont="1" applyBorder="1" applyAlignment="1">
      <alignment horizontal="center" vertical="center"/>
    </xf>
    <xf numFmtId="2" fontId="10" fillId="0" borderId="14" xfId="0" applyNumberFormat="1" applyFont="1" applyBorder="1" applyAlignment="1">
      <alignment horizontal="center" vertical="center"/>
    </xf>
    <xf numFmtId="179" fontId="10" fillId="0" borderId="14" xfId="0" applyNumberFormat="1" applyFont="1" applyBorder="1" applyAlignment="1">
      <alignment horizontal="right" vertical="center"/>
    </xf>
    <xf numFmtId="179" fontId="10" fillId="0" borderId="15" xfId="0" applyNumberFormat="1" applyFont="1" applyBorder="1" applyAlignment="1">
      <alignment horizontal="right" vertical="center"/>
    </xf>
    <xf numFmtId="179" fontId="11" fillId="0" borderId="15" xfId="0" applyNumberFormat="1" applyFont="1" applyBorder="1" applyAlignment="1">
      <alignment horizontal="right" vertical="center"/>
    </xf>
    <xf numFmtId="49" fontId="10" fillId="0" borderId="13" xfId="0" applyNumberFormat="1" applyFont="1" applyBorder="1" applyAlignment="1">
      <alignment horizontal="center" vertical="center"/>
    </xf>
    <xf numFmtId="10" fontId="10" fillId="0" borderId="14" xfId="0" applyNumberFormat="1" applyFont="1" applyBorder="1" applyAlignment="1">
      <alignment horizontal="right" vertical="center"/>
    </xf>
    <xf numFmtId="49" fontId="10" fillId="0" borderId="14" xfId="0" applyNumberFormat="1" applyFont="1" applyBorder="1" applyAlignment="1">
      <alignment vertical="center"/>
    </xf>
    <xf numFmtId="4" fontId="10" fillId="0" borderId="14" xfId="0" applyNumberFormat="1" applyFont="1" applyBorder="1" applyAlignment="1">
      <alignment horizontal="right" vertical="center"/>
    </xf>
    <xf numFmtId="2" fontId="10" fillId="0" borderId="14" xfId="0" applyNumberFormat="1" applyFont="1" applyBorder="1" applyAlignment="1">
      <alignment horizontal="right" vertical="center"/>
    </xf>
    <xf numFmtId="49" fontId="12" fillId="0" borderId="14" xfId="0" applyNumberFormat="1" applyFont="1" applyBorder="1" applyAlignment="1">
      <alignment vertical="center"/>
    </xf>
    <xf numFmtId="0" fontId="13" fillId="0" borderId="0" xfId="0" applyFont="1"/>
    <xf numFmtId="166" fontId="14" fillId="0" borderId="0" xfId="9" applyFont="1" applyFill="1" applyAlignment="1"/>
    <xf numFmtId="9" fontId="14" fillId="0" borderId="0" xfId="0" applyNumberFormat="1" applyFont="1"/>
    <xf numFmtId="166" fontId="14" fillId="0" borderId="0" xfId="9" applyFont="1" applyFill="1" applyBorder="1" applyAlignment="1"/>
    <xf numFmtId="0" fontId="14" fillId="0" borderId="0" xfId="0" applyFont="1"/>
    <xf numFmtId="171" fontId="28" fillId="9" borderId="0" xfId="18" applyNumberFormat="1" applyFont="1" applyFill="1" applyAlignment="1">
      <alignment horizontal="center" vertical="center" wrapText="1"/>
    </xf>
    <xf numFmtId="37" fontId="4" fillId="10" borderId="1" xfId="0" applyNumberFormat="1" applyFont="1" applyFill="1" applyBorder="1" applyAlignment="1">
      <alignment horizontal="left" vertical="center" indent="1"/>
    </xf>
    <xf numFmtId="174" fontId="4" fillId="0" borderId="0" xfId="0" applyNumberFormat="1" applyFont="1" applyAlignment="1">
      <alignment vertical="center"/>
    </xf>
    <xf numFmtId="167" fontId="2" fillId="0" borderId="0" xfId="27" applyFont="1"/>
    <xf numFmtId="0" fontId="15" fillId="0" borderId="0" xfId="5" applyFont="1" applyAlignment="1" applyProtection="1"/>
    <xf numFmtId="0" fontId="4" fillId="10" borderId="3" xfId="0" applyFont="1" applyFill="1" applyBorder="1"/>
    <xf numFmtId="168" fontId="4" fillId="0" borderId="0" xfId="0" applyNumberFormat="1" applyFont="1"/>
    <xf numFmtId="0" fontId="4" fillId="11" borderId="3" xfId="0" applyFont="1" applyFill="1" applyBorder="1"/>
    <xf numFmtId="0" fontId="4" fillId="11" borderId="3" xfId="0" applyFont="1" applyFill="1" applyBorder="1" applyAlignment="1">
      <alignment horizontal="center"/>
    </xf>
    <xf numFmtId="168" fontId="4" fillId="10" borderId="3" xfId="0" applyNumberFormat="1" applyFont="1" applyFill="1" applyBorder="1"/>
    <xf numFmtId="0" fontId="2" fillId="9" borderId="0" xfId="0" applyFont="1" applyFill="1" applyAlignment="1">
      <alignment vertical="center"/>
    </xf>
    <xf numFmtId="0" fontId="4" fillId="9" borderId="0" xfId="0" applyFont="1" applyFill="1" applyAlignment="1">
      <alignment horizontal="left" vertical="center"/>
    </xf>
    <xf numFmtId="0" fontId="4" fillId="9" borderId="0" xfId="0" applyFont="1" applyFill="1" applyAlignment="1">
      <alignment horizontal="centerContinuous" vertical="center"/>
    </xf>
    <xf numFmtId="0" fontId="4" fillId="9" borderId="0" xfId="0" applyFont="1" applyFill="1" applyAlignment="1">
      <alignment vertical="center"/>
    </xf>
    <xf numFmtId="0" fontId="4" fillId="9" borderId="0" xfId="0" applyFont="1" applyFill="1" applyAlignment="1">
      <alignment horizontal="center" vertical="center"/>
    </xf>
    <xf numFmtId="0" fontId="4" fillId="9" borderId="0" xfId="0" applyFont="1" applyFill="1" applyAlignment="1">
      <alignment horizontal="left" vertical="center" indent="1"/>
    </xf>
    <xf numFmtId="0" fontId="4" fillId="11" borderId="3" xfId="0" applyFont="1" applyFill="1" applyBorder="1" applyAlignment="1">
      <alignment horizontal="center" vertical="center"/>
    </xf>
    <xf numFmtId="0" fontId="4" fillId="10" borderId="3" xfId="0" applyFont="1" applyFill="1" applyBorder="1" applyAlignment="1">
      <alignment horizontal="left" vertical="center"/>
    </xf>
    <xf numFmtId="180" fontId="4" fillId="9" borderId="0" xfId="0" applyNumberFormat="1" applyFont="1" applyFill="1" applyAlignment="1">
      <alignment horizontal="center" vertical="center"/>
    </xf>
    <xf numFmtId="180" fontId="4" fillId="10" borderId="3" xfId="0" applyNumberFormat="1" applyFont="1" applyFill="1" applyBorder="1" applyAlignment="1">
      <alignment horizontal="center" vertical="center"/>
    </xf>
    <xf numFmtId="0" fontId="4" fillId="10" borderId="16" xfId="0" applyFont="1" applyFill="1" applyBorder="1" applyAlignment="1">
      <alignment horizontal="left" vertical="center" indent="1"/>
    </xf>
    <xf numFmtId="180" fontId="4" fillId="10" borderId="16" xfId="0" applyNumberFormat="1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left" vertical="center" indent="1"/>
    </xf>
    <xf numFmtId="10" fontId="0" fillId="0" borderId="0" xfId="0" applyNumberFormat="1"/>
    <xf numFmtId="10" fontId="4" fillId="0" borderId="0" xfId="0" applyNumberFormat="1" applyFont="1"/>
    <xf numFmtId="171" fontId="0" fillId="0" borderId="0" xfId="0" applyNumberFormat="1"/>
    <xf numFmtId="180" fontId="0" fillId="0" borderId="0" xfId="0" applyNumberFormat="1"/>
    <xf numFmtId="180" fontId="4" fillId="10" borderId="3" xfId="0" applyNumberFormat="1" applyFont="1" applyFill="1" applyBorder="1"/>
    <xf numFmtId="180" fontId="4" fillId="0" borderId="0" xfId="0" applyNumberFormat="1" applyFont="1" applyAlignment="1">
      <alignment horizontal="center" vertical="center"/>
    </xf>
    <xf numFmtId="10" fontId="4" fillId="10" borderId="7" xfId="21" applyNumberFormat="1" applyFont="1" applyFill="1" applyBorder="1" applyAlignment="1">
      <alignment horizontal="right" vertical="center"/>
    </xf>
    <xf numFmtId="0" fontId="2" fillId="0" borderId="0" xfId="0" applyFont="1" applyAlignment="1">
      <alignment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4" fillId="11" borderId="3" xfId="0" applyFont="1" applyFill="1" applyBorder="1" applyAlignment="1">
      <alignment horizontal="center" vertical="center" wrapText="1"/>
    </xf>
    <xf numFmtId="0" fontId="4" fillId="10" borderId="3" xfId="0" applyFont="1" applyFill="1" applyBorder="1" applyAlignment="1">
      <alignment vertical="center" wrapText="1"/>
    </xf>
    <xf numFmtId="180" fontId="4" fillId="0" borderId="0" xfId="27" applyNumberFormat="1" applyFont="1" applyFill="1" applyBorder="1" applyAlignment="1">
      <alignment horizontal="right" vertical="center" wrapText="1" indent="1"/>
    </xf>
    <xf numFmtId="180" fontId="4" fillId="10" borderId="3" xfId="27" applyNumberFormat="1" applyFont="1" applyFill="1" applyBorder="1" applyAlignment="1">
      <alignment horizontal="right" vertical="center" wrapText="1" indent="1"/>
    </xf>
    <xf numFmtId="0" fontId="4" fillId="15" borderId="5" xfId="0" applyFont="1" applyFill="1" applyBorder="1" applyAlignment="1">
      <alignment horizontal="center"/>
    </xf>
    <xf numFmtId="0" fontId="4" fillId="15" borderId="1" xfId="0" applyFont="1" applyFill="1" applyBorder="1" applyAlignment="1">
      <alignment horizontal="center"/>
    </xf>
    <xf numFmtId="0" fontId="4" fillId="15" borderId="2" xfId="0" applyFont="1" applyFill="1" applyBorder="1" applyAlignment="1">
      <alignment horizontal="center"/>
    </xf>
    <xf numFmtId="0" fontId="4" fillId="15" borderId="3" xfId="0" applyFont="1" applyFill="1" applyBorder="1"/>
    <xf numFmtId="10" fontId="4" fillId="15" borderId="3" xfId="21" applyNumberFormat="1" applyFont="1" applyFill="1" applyBorder="1"/>
    <xf numFmtId="168" fontId="6" fillId="0" borderId="0" xfId="27" applyNumberFormat="1"/>
    <xf numFmtId="167" fontId="0" fillId="9" borderId="0" xfId="0" applyNumberFormat="1" applyFill="1"/>
    <xf numFmtId="172" fontId="27" fillId="0" borderId="1" xfId="0" applyNumberFormat="1" applyFont="1" applyBorder="1" applyAlignment="1">
      <alignment horizontal="center" vertical="center"/>
    </xf>
    <xf numFmtId="0" fontId="35" fillId="9" borderId="0" xfId="0" applyFont="1" applyFill="1"/>
    <xf numFmtId="0" fontId="2" fillId="0" borderId="0" xfId="18" applyAlignment="1">
      <alignment horizontal="center" vertical="center"/>
    </xf>
    <xf numFmtId="0" fontId="28" fillId="0" borderId="1" xfId="18" applyFont="1" applyBorder="1" applyAlignment="1">
      <alignment horizontal="left"/>
    </xf>
    <xf numFmtId="0" fontId="27" fillId="0" borderId="0" xfId="18" applyFont="1" applyAlignment="1">
      <alignment horizontal="center" vertical="center"/>
    </xf>
    <xf numFmtId="0" fontId="27" fillId="0" borderId="1" xfId="18" applyFont="1" applyBorder="1" applyAlignment="1">
      <alignment horizontal="center" vertical="center"/>
    </xf>
    <xf numFmtId="0" fontId="27" fillId="0" borderId="0" xfId="18" applyFont="1"/>
    <xf numFmtId="0" fontId="27" fillId="0" borderId="1" xfId="18" applyFont="1" applyBorder="1" applyAlignment="1">
      <alignment horizontal="left" indent="1"/>
    </xf>
    <xf numFmtId="0" fontId="4" fillId="0" borderId="1" xfId="0" applyFont="1" applyBorder="1" applyAlignment="1">
      <alignment vertical="center" wrapText="1"/>
    </xf>
    <xf numFmtId="0" fontId="28" fillId="0" borderId="1" xfId="18" applyFont="1" applyBorder="1" applyAlignment="1">
      <alignment horizontal="left" indent="1"/>
    </xf>
    <xf numFmtId="168" fontId="27" fillId="0" borderId="2" xfId="27" applyNumberFormat="1" applyFont="1" applyFill="1" applyBorder="1" applyAlignment="1">
      <alignment horizontal="center" vertical="center"/>
    </xf>
    <xf numFmtId="171" fontId="27" fillId="0" borderId="1" xfId="18" applyNumberFormat="1" applyFont="1" applyBorder="1" applyAlignment="1">
      <alignment horizontal="center" vertical="center"/>
    </xf>
    <xf numFmtId="0" fontId="27" fillId="0" borderId="1" xfId="18" applyFont="1" applyBorder="1" applyAlignment="1">
      <alignment horizontal="center"/>
    </xf>
    <xf numFmtId="0" fontId="27" fillId="0" borderId="0" xfId="18" applyFont="1" applyAlignment="1">
      <alignment horizontal="center"/>
    </xf>
    <xf numFmtId="0" fontId="28" fillId="0" borderId="1" xfId="18" applyFont="1" applyBorder="1" applyAlignment="1">
      <alignment horizontal="center" vertical="center" wrapText="1"/>
    </xf>
    <xf numFmtId="0" fontId="28" fillId="0" borderId="0" xfId="18" applyFont="1" applyAlignment="1">
      <alignment horizontal="center" vertical="center"/>
    </xf>
    <xf numFmtId="10" fontId="27" fillId="0" borderId="1" xfId="21" applyNumberFormat="1" applyFont="1" applyFill="1" applyBorder="1" applyAlignment="1">
      <alignment horizontal="center" vertical="center"/>
    </xf>
    <xf numFmtId="0" fontId="28" fillId="0" borderId="1" xfId="0" applyFont="1" applyBorder="1"/>
    <xf numFmtId="168" fontId="28" fillId="0" borderId="1" xfId="0" applyNumberFormat="1" applyFont="1" applyBorder="1"/>
    <xf numFmtId="168" fontId="27" fillId="0" borderId="1" xfId="27" applyNumberFormat="1" applyFont="1" applyFill="1" applyBorder="1" applyAlignment="1">
      <alignment horizontal="center"/>
    </xf>
    <xf numFmtId="168" fontId="28" fillId="0" borderId="1" xfId="27" applyNumberFormat="1" applyFont="1" applyFill="1" applyBorder="1"/>
    <xf numFmtId="167" fontId="27" fillId="0" borderId="1" xfId="27" applyFont="1" applyFill="1" applyBorder="1"/>
    <xf numFmtId="167" fontId="27" fillId="0" borderId="1" xfId="27" applyFont="1" applyFill="1" applyBorder="1" applyAlignment="1">
      <alignment horizontal="center"/>
    </xf>
    <xf numFmtId="167" fontId="27" fillId="0" borderId="1" xfId="27" applyFont="1" applyFill="1" applyBorder="1" applyAlignment="1"/>
    <xf numFmtId="167" fontId="27" fillId="0" borderId="1" xfId="27" applyFont="1" applyFill="1" applyBorder="1" applyAlignment="1">
      <alignment horizontal="center" vertical="center"/>
    </xf>
    <xf numFmtId="168" fontId="27" fillId="0" borderId="1" xfId="27" applyNumberFormat="1" applyFont="1" applyFill="1" applyBorder="1" applyAlignment="1">
      <alignment horizontal="right" vertical="center"/>
    </xf>
    <xf numFmtId="37" fontId="0" fillId="0" borderId="1" xfId="0" applyNumberFormat="1" applyBorder="1"/>
    <xf numFmtId="168" fontId="32" fillId="8" borderId="1" xfId="27" applyNumberFormat="1" applyFont="1" applyFill="1" applyBorder="1" applyAlignment="1">
      <alignment horizontal="center"/>
    </xf>
    <xf numFmtId="0" fontId="4" fillId="9" borderId="2" xfId="0" applyFont="1" applyFill="1" applyBorder="1" applyAlignment="1">
      <alignment vertical="center"/>
    </xf>
    <xf numFmtId="43" fontId="4" fillId="9" borderId="3" xfId="0" applyNumberFormat="1" applyFont="1" applyFill="1" applyBorder="1" applyAlignment="1">
      <alignment vertical="center"/>
    </xf>
    <xf numFmtId="0" fontId="4" fillId="9" borderId="3" xfId="0" applyFont="1" applyFill="1" applyBorder="1" applyAlignment="1">
      <alignment vertical="center"/>
    </xf>
    <xf numFmtId="1" fontId="4" fillId="0" borderId="1" xfId="25" applyNumberFormat="1" applyFont="1" applyFill="1" applyAlignment="1">
      <alignment horizontal="left"/>
    </xf>
    <xf numFmtId="1" fontId="4" fillId="0" borderId="1" xfId="25" applyNumberFormat="1" applyFont="1" applyFill="1">
      <alignment horizontal="centerContinuous"/>
    </xf>
    <xf numFmtId="0" fontId="17" fillId="0" borderId="0" xfId="6" applyFont="1" applyBorder="1"/>
    <xf numFmtId="0" fontId="18" fillId="0" borderId="0" xfId="6" applyFont="1" applyBorder="1"/>
    <xf numFmtId="0" fontId="4" fillId="0" borderId="1" xfId="25" applyFont="1" applyFill="1">
      <alignment horizontal="centerContinuous"/>
    </xf>
    <xf numFmtId="180" fontId="4" fillId="0" borderId="0" xfId="0" applyNumberFormat="1" applyFont="1"/>
    <xf numFmtId="0" fontId="4" fillId="0" borderId="1" xfId="25" applyFont="1" applyFill="1" applyAlignment="1">
      <alignment horizontal="right"/>
    </xf>
    <xf numFmtId="0" fontId="28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27" fillId="0" borderId="0" xfId="0" applyNumberFormat="1" applyFont="1" applyAlignment="1">
      <alignment horizontal="center" vertical="center"/>
    </xf>
    <xf numFmtId="180" fontId="27" fillId="0" borderId="0" xfId="3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7" fillId="0" borderId="0" xfId="0" applyFont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4" fillId="0" borderId="0" xfId="4" applyFont="1" applyFill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4" fillId="11" borderId="3" xfId="4" applyFont="1" applyFill="1" applyBorder="1" applyAlignment="1">
      <alignment horizontal="left"/>
    </xf>
    <xf numFmtId="168" fontId="4" fillId="0" borderId="0" xfId="27" applyNumberFormat="1" applyFont="1" applyFill="1" applyBorder="1"/>
    <xf numFmtId="0" fontId="28" fillId="10" borderId="3" xfId="0" applyFont="1" applyFill="1" applyBorder="1"/>
    <xf numFmtId="168" fontId="4" fillId="10" borderId="3" xfId="27" applyNumberFormat="1" applyFont="1" applyFill="1" applyBorder="1"/>
    <xf numFmtId="168" fontId="4" fillId="0" borderId="0" xfId="27" applyNumberFormat="1" applyFont="1" applyBorder="1"/>
    <xf numFmtId="0" fontId="36" fillId="0" borderId="0" xfId="0" applyFont="1"/>
    <xf numFmtId="0" fontId="4" fillId="10" borderId="3" xfId="0" applyFont="1" applyFill="1" applyBorder="1" applyAlignment="1">
      <alignment horizontal="center"/>
    </xf>
    <xf numFmtId="10" fontId="4" fillId="10" borderId="3" xfId="21" applyNumberFormat="1" applyFont="1" applyFill="1" applyBorder="1"/>
    <xf numFmtId="164" fontId="4" fillId="10" borderId="3" xfId="21" applyNumberFormat="1" applyFont="1" applyFill="1" applyBorder="1"/>
    <xf numFmtId="182" fontId="28" fillId="10" borderId="3" xfId="0" applyNumberFormat="1" applyFont="1" applyFill="1" applyBorder="1" applyAlignment="1">
      <alignment horizontal="right"/>
    </xf>
    <xf numFmtId="168" fontId="6" fillId="0" borderId="1" xfId="27" applyNumberFormat="1" applyBorder="1" applyAlignment="1">
      <alignment horizontal="center" vertical="center"/>
    </xf>
    <xf numFmtId="175" fontId="1" fillId="0" borderId="1" xfId="21" applyNumberFormat="1" applyFill="1" applyBorder="1" applyAlignment="1">
      <alignment horizontal="center" vertical="center"/>
    </xf>
    <xf numFmtId="0" fontId="28" fillId="0" borderId="1" xfId="18" applyFont="1" applyBorder="1" applyAlignment="1">
      <alignment horizontal="left" indent="2"/>
    </xf>
    <xf numFmtId="172" fontId="28" fillId="0" borderId="1" xfId="0" applyNumberFormat="1" applyFont="1" applyBorder="1" applyAlignment="1">
      <alignment horizontal="center" vertical="center"/>
    </xf>
    <xf numFmtId="167" fontId="6" fillId="9" borderId="3" xfId="27" applyFill="1" applyBorder="1" applyAlignment="1">
      <alignment horizontal="center" vertical="center"/>
    </xf>
    <xf numFmtId="43" fontId="27" fillId="9" borderId="0" xfId="0" applyNumberFormat="1" applyFont="1" applyFill="1"/>
    <xf numFmtId="0" fontId="0" fillId="10" borderId="1" xfId="0" applyFill="1" applyBorder="1" applyAlignment="1">
      <alignment horizontal="center"/>
    </xf>
    <xf numFmtId="172" fontId="4" fillId="0" borderId="1" xfId="0" applyNumberFormat="1" applyFont="1" applyBorder="1" applyAlignment="1">
      <alignment horizontal="center" vertical="center"/>
    </xf>
    <xf numFmtId="167" fontId="28" fillId="0" borderId="1" xfId="27" applyFont="1" applyFill="1" applyBorder="1"/>
    <xf numFmtId="0" fontId="4" fillId="0" borderId="6" xfId="18" applyFont="1" applyBorder="1" applyAlignment="1">
      <alignment horizontal="left"/>
    </xf>
    <xf numFmtId="37" fontId="4" fillId="0" borderId="1" xfId="0" applyNumberFormat="1" applyFont="1" applyBorder="1" applyAlignment="1">
      <alignment horizontal="left" vertical="center" indent="1"/>
    </xf>
    <xf numFmtId="171" fontId="0" fillId="10" borderId="1" xfId="0" applyNumberFormat="1" applyFill="1" applyBorder="1" applyAlignment="1">
      <alignment horizontal="center" vertical="center"/>
    </xf>
    <xf numFmtId="9" fontId="0" fillId="10" borderId="1" xfId="0" applyNumberFormat="1" applyFill="1" applyBorder="1" applyAlignment="1">
      <alignment horizontal="center" vertical="center"/>
    </xf>
    <xf numFmtId="9" fontId="31" fillId="10" borderId="1" xfId="21" applyFont="1" applyFill="1" applyBorder="1" applyAlignment="1">
      <alignment horizontal="center"/>
    </xf>
    <xf numFmtId="171" fontId="0" fillId="10" borderId="1" xfId="0" applyNumberFormat="1" applyFill="1" applyBorder="1"/>
    <xf numFmtId="10" fontId="1" fillId="10" borderId="1" xfId="21" applyNumberFormat="1" applyFill="1" applyBorder="1"/>
    <xf numFmtId="9" fontId="32" fillId="10" borderId="1" xfId="21" applyFont="1" applyFill="1" applyBorder="1" applyAlignment="1">
      <alignment horizontal="center" vertical="center"/>
    </xf>
    <xf numFmtId="0" fontId="28" fillId="0" borderId="2" xfId="18" applyFont="1" applyBorder="1" applyAlignment="1">
      <alignment horizontal="center" vertical="center" wrapText="1"/>
    </xf>
    <xf numFmtId="168" fontId="27" fillId="0" borderId="2" xfId="28" applyNumberFormat="1" applyFont="1" applyFill="1" applyBorder="1" applyAlignment="1">
      <alignment horizontal="center" vertical="center"/>
    </xf>
    <xf numFmtId="167" fontId="2" fillId="0" borderId="1" xfId="28" applyFill="1" applyBorder="1"/>
    <xf numFmtId="184" fontId="2" fillId="0" borderId="1" xfId="22" applyNumberFormat="1" applyFill="1" applyBorder="1" applyAlignment="1">
      <alignment horizontal="center"/>
    </xf>
    <xf numFmtId="167" fontId="2" fillId="0" borderId="1" xfId="28" applyFill="1" applyBorder="1" applyAlignment="1">
      <alignment horizontal="center"/>
    </xf>
    <xf numFmtId="168" fontId="27" fillId="0" borderId="1" xfId="28" applyNumberFormat="1" applyFont="1" applyFill="1" applyBorder="1" applyAlignment="1">
      <alignment horizontal="center" vertical="center"/>
    </xf>
    <xf numFmtId="168" fontId="2" fillId="0" borderId="1" xfId="28" applyNumberFormat="1" applyFill="1" applyBorder="1" applyAlignment="1">
      <alignment horizontal="center" vertical="center"/>
    </xf>
    <xf numFmtId="0" fontId="4" fillId="0" borderId="0" xfId="18" applyFont="1"/>
    <xf numFmtId="171" fontId="28" fillId="0" borderId="1" xfId="18" applyNumberFormat="1" applyFont="1" applyBorder="1" applyAlignment="1">
      <alignment horizontal="center" vertical="center"/>
    </xf>
    <xf numFmtId="171" fontId="2" fillId="0" borderId="1" xfId="18" applyNumberFormat="1" applyBorder="1" applyAlignment="1">
      <alignment horizontal="center" vertical="center"/>
    </xf>
    <xf numFmtId="0" fontId="37" fillId="0" borderId="0" xfId="18" applyFont="1" applyAlignment="1">
      <alignment horizontal="center" vertical="center"/>
    </xf>
    <xf numFmtId="171" fontId="4" fillId="0" borderId="1" xfId="18" applyNumberFormat="1" applyFont="1" applyBorder="1" applyAlignment="1">
      <alignment horizontal="center" vertical="center"/>
    </xf>
    <xf numFmtId="3" fontId="27" fillId="0" borderId="1" xfId="18" applyNumberFormat="1" applyFont="1" applyBorder="1" applyAlignment="1">
      <alignment horizontal="center" vertical="center"/>
    </xf>
    <xf numFmtId="3" fontId="2" fillId="0" borderId="1" xfId="18" applyNumberForma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3" fontId="27" fillId="0" borderId="1" xfId="0" applyNumberFormat="1" applyFont="1" applyBorder="1" applyAlignment="1">
      <alignment horizontal="center" vertical="center"/>
    </xf>
    <xf numFmtId="167" fontId="27" fillId="0" borderId="0" xfId="27" applyFont="1" applyFill="1"/>
    <xf numFmtId="10" fontId="1" fillId="9" borderId="1" xfId="21" applyNumberFormat="1" applyFill="1" applyBorder="1"/>
    <xf numFmtId="49" fontId="11" fillId="9" borderId="10" xfId="0" applyNumberFormat="1" applyFont="1" applyFill="1" applyBorder="1" applyAlignment="1">
      <alignment horizontal="center" vertical="center" wrapText="1"/>
    </xf>
    <xf numFmtId="49" fontId="11" fillId="9" borderId="11" xfId="0" applyNumberFormat="1" applyFont="1" applyFill="1" applyBorder="1" applyAlignment="1">
      <alignment horizontal="center" vertical="center" wrapText="1"/>
    </xf>
    <xf numFmtId="49" fontId="11" fillId="9" borderId="12" xfId="0" applyNumberFormat="1" applyFont="1" applyFill="1" applyBorder="1" applyAlignment="1">
      <alignment horizontal="center" vertical="center" wrapText="1"/>
    </xf>
    <xf numFmtId="49" fontId="11" fillId="9" borderId="13" xfId="0" applyNumberFormat="1" applyFont="1" applyFill="1" applyBorder="1" applyAlignment="1">
      <alignment horizontal="left" vertical="center"/>
    </xf>
    <xf numFmtId="49" fontId="12" fillId="9" borderId="13" xfId="0" applyNumberFormat="1" applyFont="1" applyFill="1" applyBorder="1" applyAlignment="1">
      <alignment horizontal="center" vertical="center"/>
    </xf>
    <xf numFmtId="49" fontId="10" fillId="9" borderId="14" xfId="0" applyNumberFormat="1" applyFont="1" applyFill="1" applyBorder="1" applyAlignment="1">
      <alignment horizontal="left" vertical="center"/>
    </xf>
    <xf numFmtId="49" fontId="10" fillId="9" borderId="14" xfId="0" applyNumberFormat="1" applyFont="1" applyFill="1" applyBorder="1" applyAlignment="1">
      <alignment horizontal="center" vertical="center"/>
    </xf>
    <xf numFmtId="186" fontId="10" fillId="9" borderId="14" xfId="0" applyNumberFormat="1" applyFont="1" applyFill="1" applyBorder="1" applyAlignment="1">
      <alignment horizontal="center" vertical="center"/>
    </xf>
    <xf numFmtId="179" fontId="10" fillId="9" borderId="14" xfId="0" applyNumberFormat="1" applyFont="1" applyFill="1" applyBorder="1" applyAlignment="1">
      <alignment horizontal="right" vertical="center"/>
    </xf>
    <xf numFmtId="179" fontId="10" fillId="9" borderId="15" xfId="0" applyNumberFormat="1" applyFont="1" applyFill="1" applyBorder="1" applyAlignment="1">
      <alignment horizontal="right" vertical="center"/>
    </xf>
    <xf numFmtId="2" fontId="10" fillId="9" borderId="14" xfId="0" applyNumberFormat="1" applyFont="1" applyFill="1" applyBorder="1" applyAlignment="1">
      <alignment horizontal="center" vertical="center"/>
    </xf>
    <xf numFmtId="179" fontId="11" fillId="9" borderId="15" xfId="0" applyNumberFormat="1" applyFont="1" applyFill="1" applyBorder="1" applyAlignment="1">
      <alignment horizontal="right" vertical="center"/>
    </xf>
    <xf numFmtId="49" fontId="10" fillId="9" borderId="13" xfId="0" applyNumberFormat="1" applyFont="1" applyFill="1" applyBorder="1" applyAlignment="1">
      <alignment horizontal="center" vertical="center"/>
    </xf>
    <xf numFmtId="10" fontId="10" fillId="9" borderId="14" xfId="0" applyNumberFormat="1" applyFont="1" applyFill="1" applyBorder="1" applyAlignment="1">
      <alignment horizontal="right" vertical="center"/>
    </xf>
    <xf numFmtId="0" fontId="13" fillId="9" borderId="0" xfId="0" applyFont="1" applyFill="1"/>
    <xf numFmtId="166" fontId="14" fillId="9" borderId="0" xfId="15" applyFont="1" applyFill="1" applyAlignment="1"/>
    <xf numFmtId="9" fontId="14" fillId="9" borderId="0" xfId="0" applyNumberFormat="1" applyFont="1" applyFill="1" applyAlignment="1">
      <alignment horizontal="right"/>
    </xf>
    <xf numFmtId="166" fontId="14" fillId="9" borderId="0" xfId="15" applyFont="1" applyFill="1" applyBorder="1" applyAlignment="1"/>
    <xf numFmtId="0" fontId="14" fillId="9" borderId="0" xfId="0" applyFont="1" applyFill="1"/>
    <xf numFmtId="9" fontId="14" fillId="9" borderId="0" xfId="0" applyNumberFormat="1" applyFont="1" applyFill="1"/>
    <xf numFmtId="0" fontId="13" fillId="9" borderId="0" xfId="0" applyFont="1" applyFill="1" applyAlignment="1">
      <alignment horizontal="right"/>
    </xf>
    <xf numFmtId="49" fontId="10" fillId="9" borderId="14" xfId="0" applyNumberFormat="1" applyFont="1" applyFill="1" applyBorder="1" applyAlignment="1">
      <alignment vertical="center"/>
    </xf>
    <xf numFmtId="179" fontId="10" fillId="9" borderId="0" xfId="0" applyNumberFormat="1" applyFont="1" applyFill="1" applyAlignment="1">
      <alignment horizontal="right" vertical="center"/>
    </xf>
    <xf numFmtId="179" fontId="11" fillId="9" borderId="0" xfId="0" applyNumberFormat="1" applyFont="1" applyFill="1" applyAlignment="1">
      <alignment horizontal="right" vertical="center"/>
    </xf>
    <xf numFmtId="0" fontId="2" fillId="9" borderId="2" xfId="18" applyFill="1" applyBorder="1" applyAlignment="1">
      <alignment horizontal="left" indent="1"/>
    </xf>
    <xf numFmtId="174" fontId="4" fillId="9" borderId="0" xfId="0" applyNumberFormat="1" applyFont="1" applyFill="1" applyAlignment="1">
      <alignment horizontal="center" vertical="center"/>
    </xf>
    <xf numFmtId="9" fontId="1" fillId="9" borderId="0" xfId="21" applyFill="1" applyAlignment="1">
      <alignment horizontal="center" vertical="center"/>
    </xf>
    <xf numFmtId="174" fontId="4" fillId="9" borderId="3" xfId="0" applyNumberFormat="1" applyFont="1" applyFill="1" applyBorder="1" applyAlignment="1">
      <alignment horizontal="center" vertical="center"/>
    </xf>
    <xf numFmtId="165" fontId="4" fillId="9" borderId="3" xfId="23" applyFont="1" applyFill="1" applyBorder="1" applyAlignment="1">
      <alignment vertical="center"/>
    </xf>
    <xf numFmtId="1" fontId="4" fillId="9" borderId="3" xfId="23" applyNumberFormat="1" applyFont="1" applyFill="1" applyBorder="1" applyAlignment="1">
      <alignment horizontal="center" vertical="center"/>
    </xf>
    <xf numFmtId="180" fontId="1" fillId="9" borderId="0" xfId="21" applyNumberFormat="1" applyFill="1" applyAlignment="1">
      <alignment horizontal="center" vertical="center"/>
    </xf>
    <xf numFmtId="174" fontId="4" fillId="9" borderId="3" xfId="0" applyNumberFormat="1" applyFont="1" applyFill="1" applyBorder="1" applyAlignment="1">
      <alignment vertical="center"/>
    </xf>
    <xf numFmtId="187" fontId="4" fillId="9" borderId="3" xfId="23" applyNumberFormat="1" applyFont="1" applyFill="1" applyBorder="1" applyAlignment="1">
      <alignment vertical="center"/>
    </xf>
    <xf numFmtId="174" fontId="4" fillId="16" borderId="3" xfId="0" applyNumberFormat="1" applyFont="1" applyFill="1" applyBorder="1" applyAlignment="1">
      <alignment horizontal="center" vertical="center"/>
    </xf>
    <xf numFmtId="174" fontId="4" fillId="16" borderId="3" xfId="0" applyNumberFormat="1" applyFont="1" applyFill="1" applyBorder="1" applyAlignment="1">
      <alignment vertical="center"/>
    </xf>
    <xf numFmtId="1" fontId="4" fillId="16" borderId="3" xfId="23" applyNumberFormat="1" applyFont="1" applyFill="1" applyBorder="1" applyAlignment="1">
      <alignment horizontal="center" vertical="center"/>
    </xf>
    <xf numFmtId="174" fontId="4" fillId="16" borderId="3" xfId="0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37" fontId="4" fillId="0" borderId="1" xfId="0" applyNumberFormat="1" applyFont="1" applyBorder="1" applyAlignment="1">
      <alignment horizontal="center" vertical="center"/>
    </xf>
    <xf numFmtId="168" fontId="4" fillId="0" borderId="1" xfId="27" applyNumberFormat="1" applyFont="1" applyFill="1" applyBorder="1"/>
    <xf numFmtId="0" fontId="4" fillId="0" borderId="3" xfId="0" applyFont="1" applyBorder="1"/>
    <xf numFmtId="168" fontId="4" fillId="0" borderId="3" xfId="0" applyNumberFormat="1" applyFont="1" applyBorder="1"/>
    <xf numFmtId="0" fontId="38" fillId="0" borderId="1" xfId="0" applyFont="1" applyBorder="1"/>
    <xf numFmtId="0" fontId="38" fillId="0" borderId="1" xfId="0" applyFont="1" applyBorder="1" applyAlignment="1">
      <alignment horizontal="center"/>
    </xf>
    <xf numFmtId="168" fontId="4" fillId="0" borderId="1" xfId="0" applyNumberFormat="1" applyFont="1" applyBorder="1"/>
    <xf numFmtId="3" fontId="27" fillId="0" borderId="1" xfId="18" applyNumberFormat="1" applyFont="1" applyBorder="1" applyAlignment="1">
      <alignment horizontal="center" vertical="center" wrapText="1"/>
    </xf>
    <xf numFmtId="178" fontId="4" fillId="9" borderId="0" xfId="0" applyNumberFormat="1" applyFont="1" applyFill="1" applyAlignment="1">
      <alignment horizontal="center" vertical="center"/>
    </xf>
    <xf numFmtId="10" fontId="4" fillId="0" borderId="1" xfId="0" applyNumberFormat="1" applyFont="1" applyBorder="1" applyAlignment="1">
      <alignment horizontal="center"/>
    </xf>
    <xf numFmtId="174" fontId="27" fillId="0" borderId="0" xfId="0" applyNumberFormat="1" applyFont="1" applyAlignment="1">
      <alignment vertical="center"/>
    </xf>
    <xf numFmtId="174" fontId="28" fillId="0" borderId="0" xfId="0" applyNumberFormat="1" applyFont="1" applyAlignment="1">
      <alignment vertical="center"/>
    </xf>
    <xf numFmtId="174" fontId="31" fillId="0" borderId="0" xfId="0" applyNumberFormat="1" applyFont="1" applyAlignment="1">
      <alignment vertical="center"/>
    </xf>
    <xf numFmtId="183" fontId="4" fillId="0" borderId="1" xfId="0" applyNumberFormat="1" applyFont="1" applyBorder="1" applyAlignment="1">
      <alignment horizontal="center" vertical="center"/>
    </xf>
    <xf numFmtId="174" fontId="1" fillId="0" borderId="1" xfId="0" applyNumberFormat="1" applyFont="1" applyBorder="1" applyAlignment="1">
      <alignment horizontal="left" vertical="center" indent="2"/>
    </xf>
    <xf numFmtId="174" fontId="1" fillId="0" borderId="1" xfId="0" applyNumberFormat="1" applyFont="1" applyBorder="1" applyAlignment="1">
      <alignment horizontal="center" vertical="center"/>
    </xf>
    <xf numFmtId="168" fontId="1" fillId="0" borderId="1" xfId="27" applyNumberFormat="1" applyFont="1" applyFill="1" applyBorder="1"/>
    <xf numFmtId="0" fontId="1" fillId="0" borderId="0" xfId="0" applyFont="1"/>
    <xf numFmtId="0" fontId="1" fillId="0" borderId="1" xfId="18" applyFont="1" applyBorder="1" applyAlignment="1">
      <alignment horizontal="left" indent="2"/>
    </xf>
    <xf numFmtId="0" fontId="1" fillId="0" borderId="1" xfId="18" applyFont="1" applyBorder="1" applyAlignment="1">
      <alignment horizontal="center"/>
    </xf>
    <xf numFmtId="168" fontId="1" fillId="0" borderId="0" xfId="0" applyNumberFormat="1" applyFont="1"/>
    <xf numFmtId="168" fontId="1" fillId="0" borderId="1" xfId="0" applyNumberFormat="1" applyFont="1" applyBorder="1"/>
    <xf numFmtId="0" fontId="1" fillId="0" borderId="0" xfId="18" applyFont="1" applyAlignment="1">
      <alignment horizontal="left" indent="2"/>
    </xf>
    <xf numFmtId="0" fontId="1" fillId="0" borderId="3" xfId="0" applyFont="1" applyBorder="1"/>
    <xf numFmtId="168" fontId="1" fillId="0" borderId="3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168" fontId="4" fillId="0" borderId="3" xfId="0" applyNumberFormat="1" applyFont="1" applyBorder="1" applyAlignment="1">
      <alignment horizontal="center"/>
    </xf>
    <xf numFmtId="0" fontId="6" fillId="0" borderId="1" xfId="27" applyNumberFormat="1" applyBorder="1" applyAlignment="1">
      <alignment horizontal="center"/>
    </xf>
    <xf numFmtId="165" fontId="1" fillId="9" borderId="0" xfId="23" applyFont="1" applyFill="1" applyAlignment="1">
      <alignment vertical="center"/>
    </xf>
    <xf numFmtId="174" fontId="1" fillId="9" borderId="0" xfId="0" applyNumberFormat="1" applyFont="1" applyFill="1" applyAlignment="1">
      <alignment vertical="center"/>
    </xf>
    <xf numFmtId="1" fontId="1" fillId="9" borderId="0" xfId="0" applyNumberFormat="1" applyFont="1" applyFill="1" applyAlignment="1">
      <alignment horizontal="center" vertical="center"/>
    </xf>
    <xf numFmtId="187" fontId="1" fillId="9" borderId="0" xfId="23" applyNumberFormat="1" applyFont="1" applyFill="1" applyAlignment="1">
      <alignment vertical="center"/>
    </xf>
    <xf numFmtId="0" fontId="6" fillId="0" borderId="1" xfId="27" applyNumberFormat="1" applyBorder="1" applyAlignment="1">
      <alignment horizontal="center" vertical="center"/>
    </xf>
    <xf numFmtId="0" fontId="6" fillId="0" borderId="0" xfId="27" applyNumberFormat="1" applyAlignment="1">
      <alignment horizontal="center"/>
    </xf>
    <xf numFmtId="0" fontId="6" fillId="0" borderId="3" xfId="27" applyNumberFormat="1" applyBorder="1" applyAlignment="1">
      <alignment horizontal="center"/>
    </xf>
    <xf numFmtId="0" fontId="1" fillId="0" borderId="1" xfId="0" applyFont="1" applyBorder="1"/>
    <xf numFmtId="2" fontId="1" fillId="0" borderId="1" xfId="0" applyNumberFormat="1" applyFont="1" applyBorder="1" applyAlignment="1">
      <alignment horizontal="center"/>
    </xf>
    <xf numFmtId="9" fontId="27" fillId="10" borderId="1" xfId="21" applyFont="1" applyFill="1" applyBorder="1" applyAlignment="1">
      <alignment horizontal="center" vertical="center"/>
    </xf>
    <xf numFmtId="0" fontId="0" fillId="17" borderId="0" xfId="0" applyFill="1"/>
    <xf numFmtId="0" fontId="4" fillId="17" borderId="1" xfId="0" applyFont="1" applyFill="1" applyBorder="1" applyAlignment="1">
      <alignment horizontal="center" vertical="center" wrapText="1"/>
    </xf>
    <xf numFmtId="0" fontId="0" fillId="17" borderId="1" xfId="0" applyFill="1" applyBorder="1" applyAlignment="1">
      <alignment horizontal="center" vertical="center" wrapText="1"/>
    </xf>
    <xf numFmtId="171" fontId="0" fillId="17" borderId="1" xfId="0" applyNumberFormat="1" applyFill="1" applyBorder="1"/>
    <xf numFmtId="4" fontId="4" fillId="17" borderId="1" xfId="0" applyNumberFormat="1" applyFont="1" applyFill="1" applyBorder="1" applyAlignment="1">
      <alignment horizontal="center"/>
    </xf>
    <xf numFmtId="3" fontId="27" fillId="0" borderId="1" xfId="27" applyNumberFormat="1" applyFont="1" applyFill="1" applyBorder="1" applyAlignment="1">
      <alignment horizontal="center"/>
    </xf>
    <xf numFmtId="4" fontId="27" fillId="9" borderId="0" xfId="0" applyNumberFormat="1" applyFont="1" applyFill="1"/>
    <xf numFmtId="167" fontId="1" fillId="0" borderId="1" xfId="27" applyFont="1" applyFill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/>
    </xf>
    <xf numFmtId="3" fontId="39" fillId="0" borderId="0" xfId="0" applyNumberFormat="1" applyFont="1"/>
    <xf numFmtId="167" fontId="6" fillId="0" borderId="0" xfId="27"/>
    <xf numFmtId="43" fontId="0" fillId="0" borderId="0" xfId="0" applyNumberFormat="1"/>
    <xf numFmtId="168" fontId="0" fillId="0" borderId="1" xfId="0" applyNumberFormat="1" applyBorder="1"/>
    <xf numFmtId="0" fontId="32" fillId="8" borderId="1" xfId="0" applyFont="1" applyFill="1" applyBorder="1" applyAlignment="1">
      <alignment horizontal="center"/>
    </xf>
    <xf numFmtId="185" fontId="1" fillId="9" borderId="0" xfId="21" applyNumberFormat="1" applyFill="1"/>
    <xf numFmtId="175" fontId="0" fillId="9" borderId="0" xfId="0" applyNumberFormat="1" applyFill="1" applyAlignment="1">
      <alignment horizontal="center"/>
    </xf>
    <xf numFmtId="10" fontId="4" fillId="9" borderId="1" xfId="0" applyNumberFormat="1" applyFont="1" applyFill="1" applyBorder="1" applyAlignment="1">
      <alignment horizontal="center"/>
    </xf>
    <xf numFmtId="3" fontId="0" fillId="9" borderId="0" xfId="0" applyNumberFormat="1" applyFill="1" applyAlignment="1">
      <alignment horizontal="center"/>
    </xf>
    <xf numFmtId="2" fontId="4" fillId="18" borderId="1" xfId="9" applyNumberFormat="1" applyFont="1" applyFill="1" applyBorder="1"/>
    <xf numFmtId="10" fontId="33" fillId="18" borderId="1" xfId="0" applyNumberFormat="1" applyFont="1" applyFill="1" applyBorder="1"/>
    <xf numFmtId="167" fontId="6" fillId="18" borderId="1" xfId="27" applyFill="1" applyBorder="1"/>
    <xf numFmtId="0" fontId="0" fillId="18" borderId="8" xfId="0" applyFill="1" applyBorder="1" applyAlignment="1">
      <alignment horizontal="center"/>
    </xf>
    <xf numFmtId="10" fontId="0" fillId="18" borderId="9" xfId="0" applyNumberFormat="1" applyFill="1" applyBorder="1" applyAlignment="1">
      <alignment horizontal="center"/>
    </xf>
    <xf numFmtId="10" fontId="1" fillId="0" borderId="0" xfId="21" applyNumberFormat="1" applyFill="1"/>
    <xf numFmtId="172" fontId="2" fillId="0" borderId="0" xfId="18" applyNumberFormat="1" applyAlignment="1">
      <alignment horizontal="center" vertical="center"/>
    </xf>
    <xf numFmtId="3" fontId="2" fillId="9" borderId="1" xfId="18" applyNumberFormat="1" applyFill="1" applyBorder="1"/>
    <xf numFmtId="3" fontId="2" fillId="0" borderId="1" xfId="18" applyNumberFormat="1" applyBorder="1"/>
    <xf numFmtId="3" fontId="27" fillId="9" borderId="1" xfId="27" applyNumberFormat="1" applyFont="1" applyFill="1" applyBorder="1" applyAlignment="1"/>
    <xf numFmtId="3" fontId="2" fillId="0" borderId="0" xfId="18" applyNumberFormat="1"/>
    <xf numFmtId="3" fontId="28" fillId="0" borderId="1" xfId="18" applyNumberFormat="1" applyFont="1" applyBorder="1"/>
    <xf numFmtId="3" fontId="27" fillId="0" borderId="2" xfId="27" applyNumberFormat="1" applyFont="1" applyFill="1" applyBorder="1" applyAlignment="1"/>
    <xf numFmtId="3" fontId="4" fillId="0" borderId="1" xfId="18" applyNumberFormat="1" applyFont="1" applyBorder="1"/>
    <xf numFmtId="0" fontId="1" fillId="0" borderId="3" xfId="18" applyFont="1" applyBorder="1" applyAlignment="1">
      <alignment horizontal="left" indent="1"/>
    </xf>
    <xf numFmtId="0" fontId="1" fillId="0" borderId="1" xfId="18" applyFont="1" applyBorder="1" applyAlignment="1">
      <alignment horizontal="left" indent="1"/>
    </xf>
    <xf numFmtId="43" fontId="28" fillId="0" borderId="1" xfId="18" applyNumberFormat="1" applyFont="1" applyBorder="1" applyAlignment="1">
      <alignment horizontal="left" indent="1"/>
    </xf>
    <xf numFmtId="0" fontId="1" fillId="0" borderId="1" xfId="0" applyFont="1" applyBorder="1" applyAlignment="1">
      <alignment horizontal="left" vertical="center"/>
    </xf>
    <xf numFmtId="167" fontId="1" fillId="0" borderId="1" xfId="30" applyFill="1" applyBorder="1"/>
    <xf numFmtId="3" fontId="6" fillId="0" borderId="1" xfId="27" applyNumberFormat="1" applyFill="1" applyBorder="1"/>
    <xf numFmtId="3" fontId="6" fillId="0" borderId="1" xfId="27" applyNumberFormat="1" applyBorder="1"/>
    <xf numFmtId="3" fontId="27" fillId="0" borderId="1" xfId="27" applyNumberFormat="1" applyFont="1" applyFill="1" applyBorder="1"/>
    <xf numFmtId="0" fontId="1" fillId="0" borderId="7" xfId="18" applyFont="1" applyBorder="1" applyAlignment="1">
      <alignment horizontal="left" indent="1"/>
    </xf>
    <xf numFmtId="3" fontId="27" fillId="0" borderId="1" xfId="27" applyNumberFormat="1" applyFont="1" applyFill="1" applyBorder="1" applyAlignment="1">
      <alignment horizontal="center" vertical="center"/>
    </xf>
    <xf numFmtId="0" fontId="4" fillId="0" borderId="7" xfId="18" applyFont="1" applyBorder="1" applyAlignment="1">
      <alignment horizontal="left" indent="1"/>
    </xf>
    <xf numFmtId="0" fontId="4" fillId="0" borderId="3" xfId="18" applyFont="1" applyBorder="1" applyAlignment="1">
      <alignment horizontal="left" indent="1"/>
    </xf>
    <xf numFmtId="37" fontId="1" fillId="0" borderId="1" xfId="0" applyNumberFormat="1" applyFont="1" applyBorder="1"/>
    <xf numFmtId="4" fontId="1" fillId="0" borderId="0" xfId="0" applyNumberFormat="1" applyFont="1" applyAlignment="1">
      <alignment horizontal="center"/>
    </xf>
    <xf numFmtId="3" fontId="1" fillId="0" borderId="1" xfId="0" applyNumberFormat="1" applyFont="1" applyBorder="1" applyAlignment="1">
      <alignment horizontal="center"/>
    </xf>
    <xf numFmtId="10" fontId="1" fillId="0" borderId="1" xfId="21" applyNumberFormat="1" applyFill="1" applyBorder="1" applyAlignment="1">
      <alignment horizontal="center"/>
    </xf>
    <xf numFmtId="10" fontId="1" fillId="0" borderId="6" xfId="21" applyNumberFormat="1" applyFill="1" applyBorder="1" applyAlignment="1">
      <alignment horizontal="center"/>
    </xf>
    <xf numFmtId="9" fontId="1" fillId="0" borderId="1" xfId="21" applyFill="1" applyBorder="1" applyAlignment="1">
      <alignment horizontal="center"/>
    </xf>
    <xf numFmtId="4" fontId="1" fillId="0" borderId="1" xfId="21" applyNumberFormat="1" applyFill="1" applyBorder="1" applyAlignment="1">
      <alignment horizontal="center"/>
    </xf>
    <xf numFmtId="167" fontId="1" fillId="0" borderId="0" xfId="27" applyFont="1" applyFill="1"/>
    <xf numFmtId="174" fontId="1" fillId="0" borderId="1" xfId="0" applyNumberFormat="1" applyFont="1" applyBorder="1" applyAlignment="1">
      <alignment vertical="center"/>
    </xf>
    <xf numFmtId="167" fontId="1" fillId="0" borderId="1" xfId="27" applyFont="1" applyFill="1" applyBorder="1" applyAlignment="1">
      <alignment horizontal="center"/>
    </xf>
    <xf numFmtId="177" fontId="1" fillId="0" borderId="1" xfId="27" applyNumberFormat="1" applyFont="1" applyFill="1" applyBorder="1"/>
    <xf numFmtId="0" fontId="1" fillId="0" borderId="1" xfId="9" applyNumberFormat="1" applyFill="1" applyBorder="1" applyAlignment="1">
      <alignment horizontal="center"/>
    </xf>
    <xf numFmtId="10" fontId="1" fillId="0" borderId="0" xfId="0" applyNumberFormat="1" applyFont="1"/>
    <xf numFmtId="3" fontId="1" fillId="0" borderId="1" xfId="21" applyNumberFormat="1" applyFill="1" applyBorder="1" applyAlignment="1">
      <alignment horizontal="center"/>
    </xf>
    <xf numFmtId="173" fontId="1" fillId="0" borderId="1" xfId="21" applyNumberFormat="1" applyFill="1" applyBorder="1" applyAlignment="1">
      <alignment horizontal="center"/>
    </xf>
    <xf numFmtId="10" fontId="1" fillId="0" borderId="1" xfId="0" applyNumberFormat="1" applyFont="1" applyBorder="1" applyAlignment="1">
      <alignment horizontal="center"/>
    </xf>
    <xf numFmtId="168" fontId="1" fillId="0" borderId="0" xfId="27" applyNumberFormat="1" applyFont="1"/>
    <xf numFmtId="168" fontId="1" fillId="0" borderId="0" xfId="27" applyNumberFormat="1" applyFont="1" applyAlignment="1">
      <alignment horizontal="center"/>
    </xf>
    <xf numFmtId="0" fontId="1" fillId="7" borderId="1" xfId="0" applyFont="1" applyFill="1" applyBorder="1" applyAlignment="1">
      <alignment horizontal="center" vertical="center" wrapText="1"/>
    </xf>
    <xf numFmtId="0" fontId="1" fillId="17" borderId="1" xfId="0" applyFont="1" applyFill="1" applyBorder="1" applyAlignment="1">
      <alignment horizontal="center" vertical="center" wrapText="1"/>
    </xf>
    <xf numFmtId="4" fontId="1" fillId="9" borderId="0" xfId="0" applyNumberFormat="1" applyFont="1" applyFill="1" applyAlignment="1">
      <alignment horizontal="center"/>
    </xf>
    <xf numFmtId="0" fontId="1" fillId="9" borderId="0" xfId="0" applyFont="1" applyFill="1"/>
    <xf numFmtId="43" fontId="1" fillId="9" borderId="0" xfId="0" applyNumberFormat="1" applyFont="1" applyFill="1"/>
    <xf numFmtId="3" fontId="1" fillId="9" borderId="0" xfId="0" applyNumberFormat="1" applyFont="1" applyFill="1"/>
    <xf numFmtId="172" fontId="1" fillId="0" borderId="1" xfId="0" applyNumberFormat="1" applyFont="1" applyBorder="1" applyAlignment="1">
      <alignment horizontal="center" vertical="center"/>
    </xf>
    <xf numFmtId="0" fontId="1" fillId="10" borderId="1" xfId="0" applyFont="1" applyFill="1" applyBorder="1"/>
    <xf numFmtId="172" fontId="1" fillId="0" borderId="1" xfId="0" applyNumberFormat="1" applyFont="1" applyBorder="1" applyAlignment="1">
      <alignment horizontal="center"/>
    </xf>
    <xf numFmtId="172" fontId="1" fillId="9" borderId="1" xfId="0" applyNumberFormat="1" applyFont="1" applyFill="1" applyBorder="1" applyAlignment="1">
      <alignment horizontal="center" vertical="center"/>
    </xf>
    <xf numFmtId="172" fontId="1" fillId="9" borderId="0" xfId="0" applyNumberFormat="1" applyFont="1" applyFill="1" applyAlignment="1">
      <alignment horizontal="center" vertical="center"/>
    </xf>
    <xf numFmtId="172" fontId="1" fillId="0" borderId="0" xfId="0" applyNumberFormat="1" applyFont="1" applyAlignment="1">
      <alignment horizontal="center" vertical="center"/>
    </xf>
    <xf numFmtId="168" fontId="1" fillId="9" borderId="1" xfId="27" applyNumberFormat="1" applyFont="1" applyFill="1" applyBorder="1" applyAlignment="1">
      <alignment horizontal="center" vertical="center"/>
    </xf>
    <xf numFmtId="10" fontId="1" fillId="9" borderId="1" xfId="21" applyNumberFormat="1" applyFill="1" applyBorder="1" applyAlignment="1">
      <alignment horizontal="center" vertical="center"/>
    </xf>
    <xf numFmtId="168" fontId="1" fillId="0" borderId="1" xfId="27" applyNumberFormat="1" applyFont="1" applyFill="1" applyBorder="1" applyAlignment="1">
      <alignment horizontal="center" vertical="center"/>
    </xf>
    <xf numFmtId="10" fontId="1" fillId="0" borderId="1" xfId="21" applyNumberFormat="1" applyFill="1" applyBorder="1" applyAlignment="1">
      <alignment horizontal="center" vertical="center"/>
    </xf>
    <xf numFmtId="168" fontId="1" fillId="9" borderId="1" xfId="27" applyNumberFormat="1" applyFont="1" applyFill="1" applyBorder="1" applyAlignment="1">
      <alignment horizontal="left" vertical="center"/>
    </xf>
    <xf numFmtId="3" fontId="1" fillId="9" borderId="2" xfId="27" applyNumberFormat="1" applyFont="1" applyFill="1" applyBorder="1" applyAlignment="1"/>
    <xf numFmtId="3" fontId="1" fillId="9" borderId="1" xfId="27" applyNumberFormat="1" applyFont="1" applyFill="1" applyBorder="1" applyAlignment="1"/>
    <xf numFmtId="3" fontId="1" fillId="0" borderId="1" xfId="27" applyNumberFormat="1" applyFont="1" applyFill="1" applyBorder="1" applyAlignment="1"/>
    <xf numFmtId="3" fontId="1" fillId="0" borderId="2" xfId="27" applyNumberFormat="1" applyFont="1" applyFill="1" applyBorder="1" applyAlignment="1"/>
    <xf numFmtId="168" fontId="1" fillId="9" borderId="2" xfId="27" applyNumberFormat="1" applyFont="1" applyFill="1" applyBorder="1" applyAlignment="1">
      <alignment horizontal="center" vertical="center"/>
    </xf>
    <xf numFmtId="37" fontId="1" fillId="10" borderId="1" xfId="0" applyNumberFormat="1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/>
    </xf>
    <xf numFmtId="0" fontId="1" fillId="9" borderId="1" xfId="0" applyFont="1" applyFill="1" applyBorder="1"/>
    <xf numFmtId="167" fontId="1" fillId="9" borderId="6" xfId="27" applyFont="1" applyFill="1" applyBorder="1"/>
    <xf numFmtId="167" fontId="1" fillId="9" borderId="1" xfId="27" applyFont="1" applyFill="1" applyBorder="1"/>
    <xf numFmtId="0" fontId="1" fillId="9" borderId="1" xfId="0" applyFont="1" applyFill="1" applyBorder="1" applyAlignment="1">
      <alignment wrapText="1"/>
    </xf>
    <xf numFmtId="167" fontId="1" fillId="9" borderId="5" xfId="27" applyFont="1" applyFill="1" applyBorder="1"/>
    <xf numFmtId="0" fontId="1" fillId="9" borderId="17" xfId="0" applyFont="1" applyFill="1" applyBorder="1"/>
    <xf numFmtId="167" fontId="1" fillId="9" borderId="16" xfId="27" applyFont="1" applyFill="1" applyBorder="1"/>
    <xf numFmtId="167" fontId="1" fillId="9" borderId="18" xfId="27" applyFont="1" applyFill="1" applyBorder="1"/>
    <xf numFmtId="44" fontId="1" fillId="9" borderId="0" xfId="0" applyNumberFormat="1" applyFont="1" applyFill="1" applyAlignment="1">
      <alignment vertical="center"/>
    </xf>
    <xf numFmtId="174" fontId="1" fillId="9" borderId="0" xfId="0" applyNumberFormat="1" applyFont="1" applyFill="1" applyAlignment="1">
      <alignment horizontal="center" vertical="center"/>
    </xf>
    <xf numFmtId="167" fontId="1" fillId="10" borderId="1" xfId="27" applyFont="1" applyFill="1" applyBorder="1" applyAlignment="1">
      <alignment horizontal="center" vertical="center"/>
    </xf>
    <xf numFmtId="167" fontId="1" fillId="0" borderId="1" xfId="27" applyFont="1" applyFill="1" applyBorder="1" applyAlignment="1">
      <alignment horizontal="center" vertical="center"/>
    </xf>
    <xf numFmtId="43" fontId="1" fillId="0" borderId="1" xfId="0" applyNumberFormat="1" applyFont="1" applyBorder="1" applyAlignment="1">
      <alignment vertical="center"/>
    </xf>
    <xf numFmtId="174" fontId="1" fillId="0" borderId="0" xfId="0" applyNumberFormat="1" applyFont="1" applyAlignment="1">
      <alignment vertical="center"/>
    </xf>
    <xf numFmtId="167" fontId="1" fillId="0" borderId="1" xfId="27" applyFont="1" applyFill="1" applyBorder="1" applyAlignment="1">
      <alignment horizontal="left" indent="2"/>
    </xf>
    <xf numFmtId="165" fontId="1" fillId="0" borderId="1" xfId="23" applyFont="1" applyFill="1" applyBorder="1" applyAlignment="1">
      <alignment vertical="center"/>
    </xf>
    <xf numFmtId="168" fontId="1" fillId="9" borderId="0" xfId="27" applyNumberFormat="1" applyFont="1" applyFill="1" applyBorder="1" applyAlignment="1">
      <alignment vertical="center"/>
    </xf>
    <xf numFmtId="174" fontId="1" fillId="9" borderId="0" xfId="0" applyNumberFormat="1" applyFont="1" applyFill="1" applyAlignment="1">
      <alignment vertical="center" wrapText="1"/>
    </xf>
    <xf numFmtId="174" fontId="1" fillId="9" borderId="0" xfId="0" applyNumberFormat="1" applyFont="1" applyFill="1" applyAlignment="1">
      <alignment horizontal="center" vertical="center" wrapText="1"/>
    </xf>
    <xf numFmtId="168" fontId="1" fillId="10" borderId="1" xfId="27" applyNumberFormat="1" applyFont="1" applyFill="1" applyBorder="1" applyAlignment="1">
      <alignment horizontal="center" vertical="center"/>
    </xf>
    <xf numFmtId="165" fontId="1" fillId="16" borderId="3" xfId="23" applyFont="1" applyFill="1" applyBorder="1" applyAlignment="1">
      <alignment vertical="center"/>
    </xf>
    <xf numFmtId="9" fontId="1" fillId="9" borderId="0" xfId="0" applyNumberFormat="1" applyFont="1" applyFill="1"/>
    <xf numFmtId="0" fontId="1" fillId="9" borderId="0" xfId="0" applyFont="1" applyFill="1" applyAlignment="1">
      <alignment horizontal="right"/>
    </xf>
    <xf numFmtId="168" fontId="1" fillId="0" borderId="1" xfId="0" applyNumberFormat="1" applyFont="1" applyBorder="1" applyAlignment="1">
      <alignment horizontal="left" vertical="center"/>
    </xf>
    <xf numFmtId="0" fontId="1" fillId="9" borderId="1" xfId="0" applyFont="1" applyFill="1" applyBorder="1" applyAlignment="1">
      <alignment horizontal="center" vertical="center"/>
    </xf>
    <xf numFmtId="168" fontId="1" fillId="9" borderId="1" xfId="27" applyNumberFormat="1" applyFont="1" applyFill="1" applyBorder="1"/>
    <xf numFmtId="0" fontId="1" fillId="0" borderId="2" xfId="0" applyFont="1" applyBorder="1"/>
    <xf numFmtId="0" fontId="1" fillId="9" borderId="0" xfId="0" applyFont="1" applyFill="1" applyAlignment="1">
      <alignment horizontal="center"/>
    </xf>
    <xf numFmtId="0" fontId="1" fillId="9" borderId="0" xfId="0" applyFont="1" applyFill="1" applyAlignment="1">
      <alignment horizontal="center" vertical="center"/>
    </xf>
    <xf numFmtId="0" fontId="1" fillId="9" borderId="1" xfId="0" applyFont="1" applyFill="1" applyBorder="1" applyAlignment="1">
      <alignment horizontal="center" vertical="top"/>
    </xf>
    <xf numFmtId="43" fontId="1" fillId="0" borderId="1" xfId="0" applyNumberFormat="1" applyFont="1" applyBorder="1"/>
    <xf numFmtId="10" fontId="1" fillId="9" borderId="0" xfId="0" applyNumberFormat="1" applyFont="1" applyFill="1"/>
    <xf numFmtId="0" fontId="1" fillId="9" borderId="1" xfId="0" applyFont="1" applyFill="1" applyBorder="1" applyAlignment="1">
      <alignment horizontal="center"/>
    </xf>
    <xf numFmtId="0" fontId="1" fillId="9" borderId="2" xfId="0" applyFont="1" applyFill="1" applyBorder="1"/>
    <xf numFmtId="0" fontId="1" fillId="9" borderId="5" xfId="0" applyFont="1" applyFill="1" applyBorder="1" applyAlignment="1">
      <alignment horizontal="center"/>
    </xf>
    <xf numFmtId="9" fontId="1" fillId="9" borderId="1" xfId="21" applyFill="1" applyBorder="1"/>
    <xf numFmtId="180" fontId="1" fillId="0" borderId="1" xfId="7" applyNumberFormat="1" applyFont="1" applyFill="1" applyBorder="1"/>
    <xf numFmtId="10" fontId="1" fillId="0" borderId="1" xfId="21" applyNumberFormat="1" applyFill="1" applyBorder="1" applyAlignment="1"/>
    <xf numFmtId="171" fontId="1" fillId="0" borderId="1" xfId="8" applyNumberFormat="1" applyFont="1" applyBorder="1"/>
    <xf numFmtId="180" fontId="1" fillId="0" borderId="0" xfId="0" applyNumberFormat="1" applyFont="1"/>
    <xf numFmtId="171" fontId="1" fillId="0" borderId="0" xfId="0" applyNumberFormat="1" applyFont="1"/>
    <xf numFmtId="10" fontId="1" fillId="0" borderId="1" xfId="0" applyNumberFormat="1" applyFont="1" applyBorder="1"/>
    <xf numFmtId="181" fontId="1" fillId="0" borderId="1" xfId="7" applyNumberFormat="1" applyFont="1" applyFill="1" applyBorder="1"/>
    <xf numFmtId="181" fontId="1" fillId="0" borderId="1" xfId="7" applyNumberFormat="1" applyFont="1" applyFill="1" applyBorder="1" applyAlignment="1">
      <alignment horizontal="center"/>
    </xf>
    <xf numFmtId="171" fontId="1" fillId="0" borderId="1" xfId="8" applyNumberFormat="1" applyFont="1" applyBorder="1" applyAlignment="1">
      <alignment horizontal="center"/>
    </xf>
    <xf numFmtId="180" fontId="1" fillId="0" borderId="0" xfId="3" applyFont="1" applyFill="1" applyBorder="1"/>
    <xf numFmtId="10" fontId="1" fillId="0" borderId="1" xfId="0" applyNumberFormat="1" applyFont="1" applyBorder="1" applyAlignment="1">
      <alignment horizontal="right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168" fontId="1" fillId="0" borderId="0" xfId="27" applyNumberFormat="1" applyFont="1" applyAlignment="1">
      <alignment horizontal="center" vertical="center"/>
    </xf>
    <xf numFmtId="168" fontId="1" fillId="0" borderId="0" xfId="0" applyNumberFormat="1" applyFont="1" applyAlignment="1">
      <alignment horizontal="center" vertical="center"/>
    </xf>
    <xf numFmtId="9" fontId="1" fillId="0" borderId="0" xfId="0" applyNumberFormat="1" applyFont="1"/>
    <xf numFmtId="14" fontId="1" fillId="0" borderId="0" xfId="0" applyNumberFormat="1" applyFont="1" applyAlignment="1">
      <alignment horizontal="right"/>
    </xf>
    <xf numFmtId="14" fontId="1" fillId="0" borderId="0" xfId="0" applyNumberFormat="1" applyFont="1" applyAlignment="1">
      <alignment horizontal="center"/>
    </xf>
    <xf numFmtId="168" fontId="1" fillId="0" borderId="0" xfId="27" applyNumberFormat="1" applyFont="1" applyFill="1" applyBorder="1"/>
    <xf numFmtId="168" fontId="1" fillId="0" borderId="0" xfId="27" applyNumberFormat="1" applyFont="1" applyBorder="1"/>
    <xf numFmtId="9" fontId="1" fillId="0" borderId="0" xfId="21" applyBorder="1"/>
    <xf numFmtId="180" fontId="1" fillId="0" borderId="0" xfId="27" applyNumberFormat="1" applyFont="1" applyFill="1" applyBorder="1" applyAlignment="1">
      <alignment horizontal="right" vertical="center" wrapText="1" indent="1"/>
    </xf>
    <xf numFmtId="0" fontId="1" fillId="9" borderId="0" xfId="0" applyFont="1" applyFill="1" applyAlignment="1">
      <alignment vertical="center"/>
    </xf>
    <xf numFmtId="0" fontId="1" fillId="9" borderId="0" xfId="0" applyFont="1" applyFill="1" applyAlignment="1">
      <alignment horizontal="centerContinuous" vertical="center"/>
    </xf>
    <xf numFmtId="172" fontId="1" fillId="9" borderId="0" xfId="0" applyNumberFormat="1" applyFont="1" applyFill="1" applyAlignment="1">
      <alignment vertical="center"/>
    </xf>
    <xf numFmtId="0" fontId="1" fillId="9" borderId="0" xfId="0" applyFont="1" applyFill="1" applyAlignment="1">
      <alignment horizontal="left" vertical="center"/>
    </xf>
    <xf numFmtId="180" fontId="1" fillId="9" borderId="0" xfId="0" applyNumberFormat="1" applyFont="1" applyFill="1" applyAlignment="1">
      <alignment horizontal="center" vertical="center"/>
    </xf>
    <xf numFmtId="180" fontId="1" fillId="0" borderId="0" xfId="0" applyNumberFormat="1" applyFont="1" applyAlignment="1">
      <alignment horizontal="center" vertical="center"/>
    </xf>
    <xf numFmtId="0" fontId="1" fillId="9" borderId="0" xfId="0" applyFont="1" applyFill="1" applyAlignment="1">
      <alignment horizontal="left" vertical="center" wrapText="1"/>
    </xf>
    <xf numFmtId="0" fontId="1" fillId="9" borderId="0" xfId="0" applyFont="1" applyFill="1" applyAlignment="1">
      <alignment horizontal="left" vertical="center" indent="1"/>
    </xf>
    <xf numFmtId="180" fontId="1" fillId="9" borderId="0" xfId="27" applyNumberFormat="1" applyFont="1" applyFill="1" applyBorder="1" applyAlignment="1">
      <alignment vertical="center"/>
    </xf>
    <xf numFmtId="180" fontId="1" fillId="9" borderId="0" xfId="0" applyNumberFormat="1" applyFont="1" applyFill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7" xfId="0" applyFont="1" applyBorder="1"/>
    <xf numFmtId="10" fontId="1" fillId="0" borderId="7" xfId="21" applyNumberFormat="1" applyBorder="1"/>
    <xf numFmtId="0" fontId="1" fillId="0" borderId="16" xfId="0" applyFont="1" applyBorder="1"/>
    <xf numFmtId="10" fontId="1" fillId="0" borderId="16" xfId="21" applyNumberFormat="1" applyBorder="1"/>
    <xf numFmtId="3" fontId="1" fillId="9" borderId="1" xfId="21" applyNumberFormat="1" applyFill="1" applyBorder="1" applyAlignment="1">
      <alignment horizontal="center"/>
    </xf>
    <xf numFmtId="0" fontId="28" fillId="9" borderId="1" xfId="18" applyFont="1" applyFill="1" applyBorder="1" applyAlignment="1">
      <alignment vertical="center"/>
    </xf>
    <xf numFmtId="169" fontId="1" fillId="0" borderId="1" xfId="19" applyNumberFormat="1" applyFont="1" applyFill="1" applyBorder="1" applyAlignment="1">
      <alignment horizontal="left"/>
    </xf>
    <xf numFmtId="0" fontId="1" fillId="0" borderId="0" xfId="0" applyFont="1" applyAlignment="1">
      <alignment wrapText="1"/>
    </xf>
    <xf numFmtId="43" fontId="2" fillId="9" borderId="0" xfId="18" applyNumberFormat="1" applyFill="1" applyAlignment="1">
      <alignment horizontal="center" vertical="center"/>
    </xf>
    <xf numFmtId="43" fontId="4" fillId="9" borderId="0" xfId="18" applyNumberFormat="1" applyFont="1" applyFill="1" applyAlignment="1">
      <alignment horizontal="center" vertical="center"/>
    </xf>
    <xf numFmtId="9" fontId="1" fillId="0" borderId="0" xfId="21"/>
    <xf numFmtId="0" fontId="1" fillId="0" borderId="1" xfId="0" applyFont="1" applyBorder="1" applyAlignment="1">
      <alignment horizontal="left" vertical="center" wrapText="1"/>
    </xf>
    <xf numFmtId="0" fontId="41" fillId="19" borderId="1" xfId="0" applyFont="1" applyFill="1" applyBorder="1"/>
    <xf numFmtId="166" fontId="41" fillId="19" borderId="1" xfId="9" applyFont="1" applyFill="1" applyBorder="1" applyAlignment="1">
      <alignment horizontal="center"/>
    </xf>
    <xf numFmtId="0" fontId="4" fillId="10" borderId="1" xfId="0" applyFont="1" applyFill="1" applyBorder="1"/>
    <xf numFmtId="37" fontId="4" fillId="10" borderId="1" xfId="0" applyNumberFormat="1" applyFont="1" applyFill="1" applyBorder="1"/>
    <xf numFmtId="3" fontId="1" fillId="0" borderId="1" xfId="9" applyNumberFormat="1" applyFill="1" applyBorder="1" applyAlignment="1">
      <alignment horizontal="right"/>
    </xf>
    <xf numFmtId="3" fontId="4" fillId="10" borderId="1" xfId="9" applyNumberFormat="1" applyFont="1" applyFill="1" applyBorder="1" applyAlignment="1">
      <alignment horizontal="right"/>
    </xf>
    <xf numFmtId="3" fontId="1" fillId="0" borderId="1" xfId="9" applyNumberFormat="1" applyBorder="1" applyAlignment="1">
      <alignment horizontal="right"/>
    </xf>
    <xf numFmtId="0" fontId="2" fillId="0" borderId="7" xfId="18" applyBorder="1" applyAlignment="1">
      <alignment horizontal="center"/>
    </xf>
    <xf numFmtId="0" fontId="1" fillId="0" borderId="7" xfId="18" applyFont="1" applyBorder="1" applyAlignment="1">
      <alignment horizontal="left" indent="2"/>
    </xf>
    <xf numFmtId="2" fontId="6" fillId="9" borderId="0" xfId="27" applyNumberFormat="1" applyFill="1" applyAlignment="1">
      <alignment vertical="center"/>
    </xf>
    <xf numFmtId="2" fontId="1" fillId="9" borderId="0" xfId="0" applyNumberFormat="1" applyFont="1" applyFill="1" applyAlignment="1">
      <alignment vertical="center"/>
    </xf>
    <xf numFmtId="167" fontId="6" fillId="9" borderId="0" xfId="27" applyFill="1" applyAlignment="1">
      <alignment vertical="center"/>
    </xf>
    <xf numFmtId="2" fontId="4" fillId="0" borderId="1" xfId="9" applyNumberFormat="1" applyFont="1" applyFill="1" applyBorder="1"/>
    <xf numFmtId="4" fontId="0" fillId="9" borderId="0" xfId="0" applyNumberFormat="1" applyFill="1" applyAlignment="1">
      <alignment horizontal="center" vertical="center"/>
    </xf>
    <xf numFmtId="0" fontId="0" fillId="9" borderId="0" xfId="0" applyFill="1" applyAlignment="1">
      <alignment vertical="center"/>
    </xf>
    <xf numFmtId="9" fontId="4" fillId="6" borderId="1" xfId="0" applyNumberFormat="1" applyFont="1" applyFill="1" applyBorder="1" applyAlignment="1">
      <alignment horizontal="center" vertical="center"/>
    </xf>
    <xf numFmtId="10" fontId="4" fillId="6" borderId="1" xfId="21" applyNumberFormat="1" applyFont="1" applyFill="1" applyBorder="1" applyAlignment="1">
      <alignment horizontal="center" vertical="center"/>
    </xf>
    <xf numFmtId="4" fontId="4" fillId="10" borderId="1" xfId="0" applyNumberFormat="1" applyFont="1" applyFill="1" applyBorder="1" applyAlignment="1">
      <alignment horizontal="center" vertical="center"/>
    </xf>
    <xf numFmtId="10" fontId="1" fillId="13" borderId="0" xfId="0" applyNumberFormat="1" applyFont="1" applyFill="1" applyAlignment="1">
      <alignment horizontal="center"/>
    </xf>
    <xf numFmtId="4" fontId="0" fillId="9" borderId="1" xfId="0" applyNumberFormat="1" applyFill="1" applyBorder="1" applyAlignment="1">
      <alignment horizontal="center"/>
    </xf>
    <xf numFmtId="0" fontId="0" fillId="9" borderId="38" xfId="0" applyFill="1" applyBorder="1"/>
    <xf numFmtId="4" fontId="0" fillId="9" borderId="39" xfId="0" applyNumberFormat="1" applyFill="1" applyBorder="1" applyAlignment="1">
      <alignment horizontal="center"/>
    </xf>
    <xf numFmtId="0" fontId="0" fillId="9" borderId="40" xfId="0" applyFill="1" applyBorder="1"/>
    <xf numFmtId="4" fontId="0" fillId="9" borderId="41" xfId="0" applyNumberFormat="1" applyFill="1" applyBorder="1" applyAlignment="1">
      <alignment horizontal="center"/>
    </xf>
    <xf numFmtId="4" fontId="0" fillId="9" borderId="42" xfId="0" applyNumberFormat="1" applyFill="1" applyBorder="1" applyAlignment="1">
      <alignment horizontal="center"/>
    </xf>
    <xf numFmtId="0" fontId="0" fillId="9" borderId="45" xfId="0" applyFill="1" applyBorder="1"/>
    <xf numFmtId="4" fontId="0" fillId="9" borderId="6" xfId="0" applyNumberFormat="1" applyFill="1" applyBorder="1" applyAlignment="1">
      <alignment horizontal="center"/>
    </xf>
    <xf numFmtId="4" fontId="0" fillId="9" borderId="46" xfId="0" applyNumberFormat="1" applyFill="1" applyBorder="1" applyAlignment="1">
      <alignment horizontal="center"/>
    </xf>
    <xf numFmtId="0" fontId="4" fillId="9" borderId="47" xfId="0" applyFont="1" applyFill="1" applyBorder="1" applyAlignment="1">
      <alignment horizontal="center"/>
    </xf>
    <xf numFmtId="0" fontId="4" fillId="9" borderId="48" xfId="0" applyFont="1" applyFill="1" applyBorder="1" applyAlignment="1">
      <alignment horizontal="center"/>
    </xf>
    <xf numFmtId="0" fontId="4" fillId="9" borderId="49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7" fillId="0" borderId="4" xfId="0" applyFont="1" applyBorder="1" applyAlignment="1">
      <alignment horizontal="left"/>
    </xf>
    <xf numFmtId="4" fontId="1" fillId="0" borderId="4" xfId="0" applyNumberFormat="1" applyFont="1" applyBorder="1" applyAlignment="1">
      <alignment horizontal="center"/>
    </xf>
    <xf numFmtId="0" fontId="27" fillId="0" borderId="1" xfId="0" applyFont="1" applyBorder="1" applyAlignment="1">
      <alignment horizontal="left"/>
    </xf>
    <xf numFmtId="0" fontId="27" fillId="0" borderId="6" xfId="0" applyFont="1" applyBorder="1" applyAlignment="1">
      <alignment horizontal="left"/>
    </xf>
    <xf numFmtId="0" fontId="1" fillId="0" borderId="6" xfId="0" applyFont="1" applyBorder="1"/>
    <xf numFmtId="170" fontId="1" fillId="0" borderId="1" xfId="0" applyNumberFormat="1" applyFont="1" applyBorder="1" applyAlignment="1">
      <alignment horizontal="center"/>
    </xf>
    <xf numFmtId="0" fontId="31" fillId="0" borderId="0" xfId="0" applyFont="1"/>
    <xf numFmtId="4" fontId="1" fillId="0" borderId="1" xfId="0" applyNumberFormat="1" applyFont="1" applyBorder="1" applyAlignment="1">
      <alignment horizontal="left"/>
    </xf>
    <xf numFmtId="4" fontId="27" fillId="0" borderId="1" xfId="0" applyNumberFormat="1" applyFont="1" applyBorder="1" applyAlignment="1">
      <alignment horizontal="center"/>
    </xf>
    <xf numFmtId="0" fontId="34" fillId="0" borderId="0" xfId="0" applyFont="1"/>
    <xf numFmtId="167" fontId="1" fillId="0" borderId="1" xfId="30" applyFill="1" applyBorder="1" applyAlignment="1">
      <alignment horizontal="center"/>
    </xf>
    <xf numFmtId="0" fontId="30" fillId="0" borderId="0" xfId="0" applyFont="1"/>
    <xf numFmtId="3" fontId="27" fillId="0" borderId="1" xfId="0" applyNumberFormat="1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167" fontId="1" fillId="0" borderId="1" xfId="28" applyFont="1" applyFill="1" applyBorder="1"/>
    <xf numFmtId="176" fontId="1" fillId="0" borderId="1" xfId="0" applyNumberFormat="1" applyFont="1" applyBorder="1" applyAlignment="1">
      <alignment horizontal="center"/>
    </xf>
    <xf numFmtId="169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71" fontId="0" fillId="0" borderId="1" xfId="0" applyNumberFormat="1" applyBorder="1"/>
    <xf numFmtId="37" fontId="1" fillId="0" borderId="1" xfId="0" applyNumberFormat="1" applyFont="1" applyBorder="1" applyAlignment="1">
      <alignment horizontal="center" vertical="center"/>
    </xf>
    <xf numFmtId="0" fontId="1" fillId="0" borderId="5" xfId="0" applyFont="1" applyBorder="1"/>
    <xf numFmtId="0" fontId="1" fillId="0" borderId="6" xfId="0" applyFont="1" applyBorder="1" applyAlignment="1">
      <alignment horizontal="center"/>
    </xf>
    <xf numFmtId="2" fontId="27" fillId="0" borderId="0" xfId="0" applyNumberFormat="1" applyFont="1" applyAlignment="1">
      <alignment horizontal="center"/>
    </xf>
    <xf numFmtId="44" fontId="1" fillId="9" borderId="1" xfId="0" applyNumberFormat="1" applyFont="1" applyFill="1" applyBorder="1"/>
    <xf numFmtId="4" fontId="0" fillId="18" borderId="9" xfId="0" applyNumberFormat="1" applyFill="1" applyBorder="1" applyAlignment="1">
      <alignment horizontal="center"/>
    </xf>
    <xf numFmtId="44" fontId="4" fillId="20" borderId="50" xfId="21" applyNumberFormat="1" applyFont="1" applyFill="1" applyBorder="1"/>
    <xf numFmtId="44" fontId="0" fillId="0" borderId="0" xfId="0" applyNumberFormat="1"/>
    <xf numFmtId="10" fontId="1" fillId="21" borderId="50" xfId="21" applyNumberFormat="1" applyFill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7" borderId="2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4" fillId="14" borderId="1" xfId="0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center" vertical="center"/>
    </xf>
    <xf numFmtId="0" fontId="28" fillId="9" borderId="2" xfId="18" applyFont="1" applyFill="1" applyBorder="1" applyAlignment="1">
      <alignment horizontal="center" vertical="center"/>
    </xf>
    <xf numFmtId="0" fontId="28" fillId="9" borderId="3" xfId="18" applyFont="1" applyFill="1" applyBorder="1" applyAlignment="1">
      <alignment horizontal="center" vertical="center"/>
    </xf>
    <xf numFmtId="0" fontId="28" fillId="9" borderId="5" xfId="18" applyFont="1" applyFill="1" applyBorder="1" applyAlignment="1">
      <alignment horizontal="center" vertical="center"/>
    </xf>
    <xf numFmtId="174" fontId="28" fillId="0" borderId="2" xfId="0" applyNumberFormat="1" applyFont="1" applyBorder="1" applyAlignment="1">
      <alignment horizontal="center" vertical="center" wrapText="1"/>
    </xf>
    <xf numFmtId="174" fontId="28" fillId="0" borderId="5" xfId="0" applyNumberFormat="1" applyFont="1" applyBorder="1" applyAlignment="1">
      <alignment horizontal="center" vertical="center" wrapText="1"/>
    </xf>
    <xf numFmtId="49" fontId="11" fillId="9" borderId="13" xfId="0" applyNumberFormat="1" applyFont="1" applyFill="1" applyBorder="1" applyAlignment="1">
      <alignment horizontal="right" vertical="center"/>
    </xf>
    <xf numFmtId="0" fontId="11" fillId="9" borderId="14" xfId="0" applyFont="1" applyFill="1" applyBorder="1" applyAlignment="1">
      <alignment horizontal="right" vertical="center"/>
    </xf>
    <xf numFmtId="49" fontId="11" fillId="9" borderId="13" xfId="0" applyNumberFormat="1" applyFont="1" applyFill="1" applyBorder="1" applyAlignment="1">
      <alignment horizontal="left" vertical="center"/>
    </xf>
    <xf numFmtId="0" fontId="11" fillId="9" borderId="14" xfId="0" applyFont="1" applyFill="1" applyBorder="1" applyAlignment="1">
      <alignment horizontal="left" vertical="center"/>
    </xf>
    <xf numFmtId="0" fontId="11" fillId="9" borderId="15" xfId="0" applyFont="1" applyFill="1" applyBorder="1" applyAlignment="1">
      <alignment horizontal="left" vertical="center"/>
    </xf>
    <xf numFmtId="49" fontId="10" fillId="9" borderId="29" xfId="0" applyNumberFormat="1" applyFont="1" applyFill="1" applyBorder="1" applyAlignment="1">
      <alignment horizontal="left" vertical="center"/>
    </xf>
    <xf numFmtId="49" fontId="10" fillId="9" borderId="30" xfId="0" applyNumberFormat="1" applyFont="1" applyFill="1" applyBorder="1" applyAlignment="1">
      <alignment horizontal="left" vertical="center"/>
    </xf>
    <xf numFmtId="49" fontId="10" fillId="9" borderId="31" xfId="0" applyNumberFormat="1" applyFont="1" applyFill="1" applyBorder="1" applyAlignment="1">
      <alignment horizontal="left" vertical="center"/>
    </xf>
    <xf numFmtId="49" fontId="11" fillId="9" borderId="32" xfId="0" applyNumberFormat="1" applyFont="1" applyFill="1" applyBorder="1" applyAlignment="1">
      <alignment horizontal="left" vertical="center"/>
    </xf>
    <xf numFmtId="49" fontId="11" fillId="9" borderId="30" xfId="0" applyNumberFormat="1" applyFont="1" applyFill="1" applyBorder="1" applyAlignment="1">
      <alignment horizontal="left" vertical="center"/>
    </xf>
    <xf numFmtId="49" fontId="11" fillId="9" borderId="33" xfId="0" applyNumberFormat="1" applyFont="1" applyFill="1" applyBorder="1" applyAlignment="1">
      <alignment horizontal="left" vertical="center"/>
    </xf>
    <xf numFmtId="49" fontId="11" fillId="9" borderId="32" xfId="0" applyNumberFormat="1" applyFont="1" applyFill="1" applyBorder="1" applyAlignment="1">
      <alignment horizontal="right" vertical="center"/>
    </xf>
    <xf numFmtId="49" fontId="11" fillId="9" borderId="30" xfId="0" applyNumberFormat="1" applyFont="1" applyFill="1" applyBorder="1" applyAlignment="1">
      <alignment horizontal="right" vertical="center"/>
    </xf>
    <xf numFmtId="49" fontId="11" fillId="9" borderId="31" xfId="0" applyNumberFormat="1" applyFont="1" applyFill="1" applyBorder="1" applyAlignment="1">
      <alignment horizontal="right" vertical="center"/>
    </xf>
    <xf numFmtId="49" fontId="10" fillId="9" borderId="25" xfId="0" applyNumberFormat="1" applyFont="1" applyFill="1" applyBorder="1" applyAlignment="1">
      <alignment horizontal="left" vertical="center"/>
    </xf>
    <xf numFmtId="0" fontId="10" fillId="9" borderId="26" xfId="0" applyFont="1" applyFill="1" applyBorder="1" applyAlignment="1">
      <alignment horizontal="left" vertical="center"/>
    </xf>
    <xf numFmtId="0" fontId="10" fillId="9" borderId="28" xfId="0" applyFont="1" applyFill="1" applyBorder="1" applyAlignment="1">
      <alignment horizontal="left" vertical="center"/>
    </xf>
    <xf numFmtId="49" fontId="11" fillId="9" borderId="19" xfId="0" applyNumberFormat="1" applyFont="1" applyFill="1" applyBorder="1" applyAlignment="1">
      <alignment horizontal="center" vertical="center" wrapText="1"/>
    </xf>
    <xf numFmtId="0" fontId="11" fillId="9" borderId="20" xfId="0" applyFont="1" applyFill="1" applyBorder="1" applyAlignment="1">
      <alignment horizontal="center" vertical="center" wrapText="1"/>
    </xf>
    <xf numFmtId="0" fontId="11" fillId="9" borderId="21" xfId="0" applyFont="1" applyFill="1" applyBorder="1" applyAlignment="1">
      <alignment horizontal="center" vertical="center" wrapText="1"/>
    </xf>
    <xf numFmtId="49" fontId="11" fillId="9" borderId="22" xfId="0" applyNumberFormat="1" applyFont="1" applyFill="1" applyBorder="1" applyAlignment="1">
      <alignment horizontal="left" vertical="center"/>
    </xf>
    <xf numFmtId="0" fontId="11" fillId="9" borderId="23" xfId="0" applyFont="1" applyFill="1" applyBorder="1" applyAlignment="1">
      <alignment horizontal="left" vertical="center"/>
    </xf>
    <xf numFmtId="0" fontId="11" fillId="9" borderId="24" xfId="0" applyFont="1" applyFill="1" applyBorder="1" applyAlignment="1">
      <alignment horizontal="left" vertical="center"/>
    </xf>
    <xf numFmtId="49" fontId="11" fillId="9" borderId="25" xfId="0" applyNumberFormat="1" applyFont="1" applyFill="1" applyBorder="1" applyAlignment="1">
      <alignment horizontal="left" vertical="center"/>
    </xf>
    <xf numFmtId="0" fontId="11" fillId="9" borderId="26" xfId="0" applyFont="1" applyFill="1" applyBorder="1" applyAlignment="1">
      <alignment horizontal="left" vertical="center"/>
    </xf>
    <xf numFmtId="0" fontId="11" fillId="9" borderId="27" xfId="0" applyFont="1" applyFill="1" applyBorder="1" applyAlignment="1">
      <alignment horizontal="left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6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0" fontId="4" fillId="9" borderId="5" xfId="0" applyFont="1" applyFill="1" applyBorder="1" applyAlignment="1">
      <alignment horizontal="center" vertical="center"/>
    </xf>
    <xf numFmtId="0" fontId="4" fillId="9" borderId="43" xfId="0" applyFont="1" applyFill="1" applyBorder="1" applyAlignment="1">
      <alignment horizontal="center"/>
    </xf>
    <xf numFmtId="0" fontId="4" fillId="9" borderId="44" xfId="0" applyFont="1" applyFill="1" applyBorder="1" applyAlignment="1">
      <alignment horizontal="center"/>
    </xf>
    <xf numFmtId="0" fontId="4" fillId="9" borderId="8" xfId="0" applyFont="1" applyFill="1" applyBorder="1" applyAlignment="1">
      <alignment horizontal="center" vertical="center"/>
    </xf>
    <xf numFmtId="0" fontId="4" fillId="9" borderId="9" xfId="0" applyFont="1" applyFill="1" applyBorder="1" applyAlignment="1">
      <alignment horizontal="center" vertical="center"/>
    </xf>
    <xf numFmtId="0" fontId="4" fillId="9" borderId="4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/>
    </xf>
    <xf numFmtId="0" fontId="1" fillId="18" borderId="1" xfId="0" applyFont="1" applyFill="1" applyBorder="1" applyAlignment="1">
      <alignment horizontal="left"/>
    </xf>
    <xf numFmtId="0" fontId="0" fillId="18" borderId="1" xfId="0" applyFill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4" fillId="11" borderId="2" xfId="0" applyFont="1" applyFill="1" applyBorder="1" applyAlignment="1">
      <alignment horizontal="left"/>
    </xf>
    <xf numFmtId="0" fontId="4" fillId="11" borderId="5" xfId="0" applyFont="1" applyFill="1" applyBorder="1" applyAlignment="1">
      <alignment horizontal="left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49" fontId="10" fillId="0" borderId="25" xfId="0" applyNumberFormat="1" applyFont="1" applyBorder="1" applyAlignment="1">
      <alignment horizontal="left" vertical="center"/>
    </xf>
    <xf numFmtId="0" fontId="10" fillId="0" borderId="26" xfId="0" applyFont="1" applyBorder="1" applyAlignment="1">
      <alignment horizontal="left" vertical="center"/>
    </xf>
    <xf numFmtId="0" fontId="10" fillId="0" borderId="28" xfId="0" applyFont="1" applyBorder="1" applyAlignment="1">
      <alignment horizontal="left" vertical="center"/>
    </xf>
    <xf numFmtId="49" fontId="11" fillId="0" borderId="19" xfId="0" applyNumberFormat="1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49" fontId="11" fillId="0" borderId="22" xfId="0" applyNumberFormat="1" applyFont="1" applyBorder="1" applyAlignment="1">
      <alignment horizontal="left" vertical="center"/>
    </xf>
    <xf numFmtId="0" fontId="11" fillId="0" borderId="23" xfId="0" applyFont="1" applyBorder="1" applyAlignment="1">
      <alignment horizontal="left" vertical="center"/>
    </xf>
    <xf numFmtId="0" fontId="11" fillId="0" borderId="24" xfId="0" applyFont="1" applyBorder="1" applyAlignment="1">
      <alignment horizontal="left" vertical="center"/>
    </xf>
    <xf numFmtId="49" fontId="11" fillId="0" borderId="25" xfId="0" applyNumberFormat="1" applyFont="1" applyBorder="1" applyAlignment="1">
      <alignment horizontal="left" vertical="center"/>
    </xf>
    <xf numFmtId="0" fontId="11" fillId="0" borderId="26" xfId="0" applyFont="1" applyBorder="1" applyAlignment="1">
      <alignment horizontal="left" vertical="center"/>
    </xf>
    <xf numFmtId="0" fontId="11" fillId="0" borderId="27" xfId="0" applyFont="1" applyBorder="1" applyAlignment="1">
      <alignment horizontal="left" vertical="center"/>
    </xf>
    <xf numFmtId="49" fontId="11" fillId="0" borderId="13" xfId="0" applyNumberFormat="1" applyFont="1" applyBorder="1" applyAlignment="1">
      <alignment horizontal="right" vertical="center"/>
    </xf>
    <xf numFmtId="0" fontId="11" fillId="0" borderId="14" xfId="0" applyFont="1" applyBorder="1" applyAlignment="1">
      <alignment horizontal="right" vertical="center"/>
    </xf>
    <xf numFmtId="49" fontId="11" fillId="0" borderId="13" xfId="0" applyNumberFormat="1" applyFont="1" applyBorder="1" applyAlignment="1">
      <alignment horizontal="left" vertical="center"/>
    </xf>
    <xf numFmtId="0" fontId="11" fillId="0" borderId="14" xfId="0" applyFont="1" applyBorder="1" applyAlignment="1">
      <alignment horizontal="left" vertical="center"/>
    </xf>
    <xf numFmtId="0" fontId="11" fillId="0" borderId="15" xfId="0" applyFont="1" applyBorder="1" applyAlignment="1">
      <alignment horizontal="left" vertical="center"/>
    </xf>
    <xf numFmtId="49" fontId="10" fillId="0" borderId="29" xfId="0" applyNumberFormat="1" applyFont="1" applyBorder="1" applyAlignment="1">
      <alignment horizontal="left" vertical="center"/>
    </xf>
    <xf numFmtId="0" fontId="10" fillId="0" borderId="30" xfId="0" applyFont="1" applyBorder="1" applyAlignment="1">
      <alignment horizontal="left" vertical="center"/>
    </xf>
    <xf numFmtId="0" fontId="10" fillId="0" borderId="31" xfId="0" applyFont="1" applyBorder="1" applyAlignment="1">
      <alignment horizontal="left" vertical="center"/>
    </xf>
    <xf numFmtId="0" fontId="4" fillId="9" borderId="0" xfId="0" applyFont="1" applyFill="1" applyAlignment="1">
      <alignment horizontal="left" vertical="center"/>
    </xf>
    <xf numFmtId="0" fontId="4" fillId="15" borderId="5" xfId="0" applyFont="1" applyFill="1" applyBorder="1" applyAlignment="1">
      <alignment horizontal="center"/>
    </xf>
    <xf numFmtId="0" fontId="4" fillId="15" borderId="1" xfId="0" applyFont="1" applyFill="1" applyBorder="1" applyAlignment="1">
      <alignment horizontal="center"/>
    </xf>
    <xf numFmtId="0" fontId="4" fillId="15" borderId="2" xfId="0" applyFont="1" applyFill="1" applyBorder="1" applyAlignment="1">
      <alignment horizontal="center"/>
    </xf>
  </cellXfs>
  <cellStyles count="32">
    <cellStyle name="Comma 2" xfId="1" xr:uid="{00000000-0005-0000-0000-000000000000}"/>
    <cellStyle name="Comma 2 2" xfId="2" xr:uid="{00000000-0005-0000-0000-000001000000}"/>
    <cellStyle name="Comma[0]" xfId="3" xr:uid="{00000000-0005-0000-0000-000002000000}"/>
    <cellStyle name="H0" xfId="4" xr:uid="{00000000-0005-0000-0000-000003000000}"/>
    <cellStyle name="Hiperlink" xfId="5" builtinId="8"/>
    <cellStyle name="Info" xfId="6" xr:uid="{00000000-0005-0000-0000-000005000000}"/>
    <cellStyle name="Inputs" xfId="7" xr:uid="{00000000-0005-0000-0000-000006000000}"/>
    <cellStyle name="Insheet" xfId="8" xr:uid="{00000000-0005-0000-0000-000007000000}"/>
    <cellStyle name="Moeda" xfId="9" builtinId="4"/>
    <cellStyle name="Moeda 2" xfId="10" xr:uid="{00000000-0005-0000-0000-000009000000}"/>
    <cellStyle name="Moeda 2 2" xfId="11" xr:uid="{00000000-0005-0000-0000-00000A000000}"/>
    <cellStyle name="Moeda 3" xfId="12" xr:uid="{00000000-0005-0000-0000-00000B000000}"/>
    <cellStyle name="Moeda 3 2" xfId="13" xr:uid="{00000000-0005-0000-0000-00000C000000}"/>
    <cellStyle name="Moeda 4" xfId="14" xr:uid="{00000000-0005-0000-0000-00000D000000}"/>
    <cellStyle name="Moeda 5" xfId="15" xr:uid="{00000000-0005-0000-0000-00000E000000}"/>
    <cellStyle name="Moeda 5 2" xfId="16" xr:uid="{00000000-0005-0000-0000-00000F000000}"/>
    <cellStyle name="Normal" xfId="0" builtinId="0"/>
    <cellStyle name="Normal 2" xfId="17" xr:uid="{00000000-0005-0000-0000-000011000000}"/>
    <cellStyle name="Normal 3" xfId="18" xr:uid="{00000000-0005-0000-0000-000012000000}"/>
    <cellStyle name="Normal 4 2" xfId="31" xr:uid="{00000000-0005-0000-0000-000013000000}"/>
    <cellStyle name="Nota" xfId="19" builtinId="10"/>
    <cellStyle name="Nota 2" xfId="20" xr:uid="{00000000-0005-0000-0000-000015000000}"/>
    <cellStyle name="Porcentagem" xfId="21" builtinId="5"/>
    <cellStyle name="Porcentagem 2" xfId="22" xr:uid="{00000000-0005-0000-0000-000017000000}"/>
    <cellStyle name="Porcentagem 9" xfId="29" xr:uid="{00000000-0005-0000-0000-000018000000}"/>
    <cellStyle name="Separador de milhares 2" xfId="23" xr:uid="{00000000-0005-0000-0000-000019000000}"/>
    <cellStyle name="Separador de milhares 2 2" xfId="24" xr:uid="{00000000-0005-0000-0000-00001A000000}"/>
    <cellStyle name="Table" xfId="25" xr:uid="{00000000-0005-0000-0000-00001B000000}"/>
    <cellStyle name="Unit" xfId="26" xr:uid="{00000000-0005-0000-0000-00001C000000}"/>
    <cellStyle name="Vírgula" xfId="27" builtinId="3"/>
    <cellStyle name="Vírgula 2" xfId="28" xr:uid="{00000000-0005-0000-0000-00001E000000}"/>
    <cellStyle name="Vírgula 5" xfId="30" xr:uid="{00000000-0005-0000-0000-00001F000000}"/>
  </cellStyles>
  <dxfs count="8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FF99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28575</xdr:colOff>
      <xdr:row>30</xdr:row>
      <xdr:rowOff>28575</xdr:rowOff>
    </xdr:from>
    <xdr:to>
      <xdr:col>17</xdr:col>
      <xdr:colOff>390525</xdr:colOff>
      <xdr:row>42</xdr:row>
      <xdr:rowOff>53788</xdr:rowOff>
    </xdr:to>
    <xdr:pic>
      <xdr:nvPicPr>
        <xdr:cNvPr id="4571" name="Imagem 1">
          <a:extLst>
            <a:ext uri="{FF2B5EF4-FFF2-40B4-BE49-F238E27FC236}">
              <a16:creationId xmlns:a16="http://schemas.microsoft.com/office/drawing/2014/main" id="{095CB2D7-2E25-DCB9-D91A-4C654C283B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78100" y="6657975"/>
          <a:ext cx="6610350" cy="191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https://ambientalsc.sharepoint.com/sites/Ambiental-Sede/Comercial/Licita&#231;&#245;es/AMBIENTAL/Manifesta&#231;&#227;o%20de%20Interesse/05%20-%20LU%20Jaragu&#225;%20do%20Sul/4%20-%20PMI%202024/PMI%20AMBIENTAL-AZIMUTE/EVTE/ESTUDO_DE_VIABILIDADE_-_PLANILHA_VERS&#195;O_H.xlsx?425F3EED" TargetMode="External"/><Relationship Id="rId1" Type="http://schemas.openxmlformats.org/officeDocument/2006/relationships/externalLinkPath" Target="file:///\\425F3EED\ESTUDO_DE_VIABILIDADE_-_PLANILHA_VERS&#195;O_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 - Dados de Entrada"/>
      <sheetName val="02 - Evolução Populacional"/>
      <sheetName val="03 - Geração de Resíduos"/>
      <sheetName val="04 - Veículos e Equipamentos"/>
      <sheetName val="05 - Relação de funcionários"/>
      <sheetName val="06 - Salários e encargos"/>
      <sheetName val="07 - Custos com pessoal"/>
      <sheetName val="08 - Custos com EPI e uniformes"/>
      <sheetName val="09 -Combustíveis, óleos, graxa "/>
      <sheetName val="10 - Rodagem"/>
      <sheetName val="11 - Manutenção"/>
      <sheetName val="12 - IPVA + Licenciamento"/>
      <sheetName val="13 - Despesas diversas (ADM)"/>
      <sheetName val="14 - Investimentos"/>
      <sheetName val="14.1 - Resumo "/>
      <sheetName val="15 - Depreciação"/>
      <sheetName val="16 - RU"/>
      <sheetName val="17 - Custos"/>
      <sheetName val="18 - Tarifa - RSU"/>
      <sheetName val="20 - Contraprestação Prefeitura"/>
      <sheetName val="21 - Inadimplência"/>
      <sheetName val="22 - Seguros"/>
      <sheetName val="23 - ARIS"/>
      <sheetName val="24 - SAMAE"/>
      <sheetName val="25- Crédito PIS-COFINS"/>
      <sheetName val="25.1- Crédito PIS-COFINS "/>
      <sheetName val="26 - IFRIC 12"/>
      <sheetName val="27 - Financiamento"/>
      <sheetName val="28 - Imposto de Renda"/>
      <sheetName val="29 - Balanço Patrimonial"/>
      <sheetName val="30 - Dem. Resultados"/>
      <sheetName val="31 - Fluxo de Caixa"/>
      <sheetName val="32 - VPL e TIR"/>
      <sheetName val="33 - WACC"/>
      <sheetName val="34 - Sensibilidade"/>
      <sheetName val="35 - Value for Money (VfM)"/>
    </sheetNames>
    <sheetDataSet>
      <sheetData sheetId="0">
        <row r="358">
          <cell r="C358">
            <v>1.9996011168727563</v>
          </cell>
        </row>
        <row r="359">
          <cell r="C359">
            <v>1</v>
          </cell>
        </row>
        <row r="360">
          <cell r="C360">
            <v>0.89349820502592736</v>
          </cell>
        </row>
        <row r="361">
          <cell r="C361">
            <v>2.1069006781013164</v>
          </cell>
        </row>
        <row r="362">
          <cell r="C362">
            <v>1.0534503390506582</v>
          </cell>
        </row>
        <row r="363">
          <cell r="C363">
            <v>0.94176306342241722</v>
          </cell>
        </row>
        <row r="364">
          <cell r="C364">
            <v>1.9461507778220981</v>
          </cell>
        </row>
        <row r="365">
          <cell r="C365">
            <v>0.97287594734742722</v>
          </cell>
        </row>
        <row r="366">
          <cell r="C366">
            <v>0.869964100518548</v>
          </cell>
        </row>
        <row r="367">
          <cell r="C367">
            <v>0.99980055843637816</v>
          </cell>
        </row>
        <row r="368">
          <cell r="C368">
            <v>0.5</v>
          </cell>
        </row>
        <row r="369">
          <cell r="C369">
            <v>0.44674910251296368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65E43-A3C7-4E6E-9B59-369D577846D0}">
  <sheetPr>
    <pageSetUpPr fitToPage="1"/>
  </sheetPr>
  <dimension ref="B1:C9"/>
  <sheetViews>
    <sheetView showGridLines="0" zoomScaleNormal="100" workbookViewId="0">
      <selection activeCell="E16" sqref="E16"/>
    </sheetView>
  </sheetViews>
  <sheetFormatPr defaultRowHeight="12.75" x14ac:dyDescent="0.2"/>
  <cols>
    <col min="2" max="2" width="18.28515625" customWidth="1"/>
  </cols>
  <sheetData>
    <row r="1" spans="2:3" x14ac:dyDescent="0.2">
      <c r="B1" s="21" t="s">
        <v>0</v>
      </c>
    </row>
    <row r="2" spans="2:3" x14ac:dyDescent="0.2">
      <c r="B2" s="8" t="s">
        <v>1529</v>
      </c>
    </row>
    <row r="3" spans="2:3" ht="13.5" thickBot="1" x14ac:dyDescent="0.25"/>
    <row r="4" spans="2:3" ht="16.5" thickBot="1" x14ac:dyDescent="0.35">
      <c r="B4" s="638">
        <v>0</v>
      </c>
      <c r="C4" s="389" t="s">
        <v>1528</v>
      </c>
    </row>
    <row r="6" spans="2:3" ht="13.5" thickBot="1" x14ac:dyDescent="0.25"/>
    <row r="7" spans="2:3" ht="25.5" customHeight="1" thickBot="1" x14ac:dyDescent="0.25">
      <c r="B7" s="636">
        <f>B8+B9</f>
        <v>546000000</v>
      </c>
      <c r="C7" s="389" t="s">
        <v>1530</v>
      </c>
    </row>
    <row r="8" spans="2:3" ht="15.6" customHeight="1" x14ac:dyDescent="0.2">
      <c r="B8" s="637">
        <f>SUM('18 - Tarifa - RSU'!D54:AL54)*1000</f>
        <v>0</v>
      </c>
      <c r="C8" s="389" t="s">
        <v>1531</v>
      </c>
    </row>
    <row r="9" spans="2:3" ht="15.6" customHeight="1" x14ac:dyDescent="0.2">
      <c r="B9" s="637">
        <f>SUM('20 - Contraprestação Prefeitura'!F14:AN14)*1000</f>
        <v>546000000</v>
      </c>
      <c r="C9" s="389" t="s">
        <v>1532</v>
      </c>
    </row>
  </sheetData>
  <pageMargins left="0.511811024" right="0.511811024" top="0.78740157499999996" bottom="0.78740157499999996" header="0.31496062000000002" footer="0.31496062000000002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/>
  <dimension ref="A1:H382"/>
  <sheetViews>
    <sheetView showGridLines="0" zoomScale="85" zoomScaleNormal="85" workbookViewId="0">
      <selection activeCell="E23" sqref="E23"/>
    </sheetView>
  </sheetViews>
  <sheetFormatPr defaultColWidth="9.28515625" defaultRowHeight="13.15" customHeight="1" x14ac:dyDescent="0.2"/>
  <cols>
    <col min="1" max="1" width="9.28515625" style="158"/>
    <col min="2" max="2" width="81.28515625" style="158" bestFit="1" customWidth="1"/>
    <col min="3" max="3" width="30.42578125" style="171" bestFit="1" customWidth="1"/>
    <col min="4" max="4" width="19.7109375" style="158" customWidth="1"/>
    <col min="5" max="5" width="20.5703125" style="7" customWidth="1"/>
    <col min="6" max="6" width="12.28515625" style="158" customWidth="1"/>
    <col min="7" max="7" width="13.28515625" style="158" bestFit="1" customWidth="1"/>
    <col min="8" max="8" width="12.28515625" style="158" bestFit="1" customWidth="1"/>
    <col min="9" max="16384" width="9.28515625" style="158"/>
  </cols>
  <sheetData>
    <row r="1" spans="1:8" ht="13.15" customHeight="1" x14ac:dyDescent="0.2">
      <c r="A1" s="8" t="s">
        <v>0</v>
      </c>
      <c r="B1" s="8"/>
      <c r="C1" s="457"/>
      <c r="D1" s="389"/>
      <c r="E1" s="397"/>
      <c r="F1" s="389"/>
      <c r="G1" s="389"/>
      <c r="H1" s="389"/>
    </row>
    <row r="2" spans="1:8" ht="13.15" customHeight="1" x14ac:dyDescent="0.2">
      <c r="A2" s="8" t="s">
        <v>1</v>
      </c>
      <c r="B2" s="8"/>
      <c r="C2" s="457"/>
      <c r="D2" s="389"/>
      <c r="E2" s="397"/>
      <c r="F2" s="389"/>
      <c r="G2" s="389"/>
      <c r="H2" s="389"/>
    </row>
    <row r="3" spans="1:8" ht="13.15" customHeight="1" x14ac:dyDescent="0.2">
      <c r="A3" s="8" t="s">
        <v>2</v>
      </c>
      <c r="B3" s="8"/>
      <c r="C3" s="457"/>
      <c r="D3" s="389"/>
      <c r="E3" s="397"/>
      <c r="F3" s="389"/>
      <c r="G3" s="389"/>
      <c r="H3" s="389"/>
    </row>
    <row r="5" spans="1:8" ht="13.15" customHeight="1" x14ac:dyDescent="0.2">
      <c r="A5" s="169">
        <v>1</v>
      </c>
      <c r="B5" s="163" t="s">
        <v>3</v>
      </c>
      <c r="C5" s="170" t="s">
        <v>4</v>
      </c>
      <c r="D5" s="169" t="s">
        <v>5</v>
      </c>
      <c r="E5" s="169" t="s">
        <v>6</v>
      </c>
      <c r="F5" s="389"/>
      <c r="G5" s="389"/>
      <c r="H5" s="389"/>
    </row>
    <row r="6" spans="1:8" ht="13.15" customHeight="1" x14ac:dyDescent="0.2">
      <c r="A6" s="418" t="s">
        <v>7</v>
      </c>
      <c r="B6" s="407" t="s">
        <v>8</v>
      </c>
      <c r="C6" s="458"/>
      <c r="D6" s="418" t="s">
        <v>9</v>
      </c>
      <c r="E6" s="418"/>
      <c r="F6" s="389"/>
      <c r="G6" s="389"/>
      <c r="H6" s="389"/>
    </row>
    <row r="7" spans="1:8" ht="13.15" customHeight="1" x14ac:dyDescent="0.2">
      <c r="A7" s="418" t="s">
        <v>10</v>
      </c>
      <c r="B7" s="407" t="s">
        <v>11</v>
      </c>
      <c r="C7" s="420"/>
      <c r="D7" s="418" t="s">
        <v>12</v>
      </c>
      <c r="E7" s="418"/>
      <c r="F7" s="389"/>
      <c r="G7" s="389"/>
      <c r="H7" s="389"/>
    </row>
    <row r="8" spans="1:8" ht="13.15" customHeight="1" x14ac:dyDescent="0.2">
      <c r="A8" s="418" t="s">
        <v>13</v>
      </c>
      <c r="B8" s="154" t="s">
        <v>14</v>
      </c>
      <c r="C8" s="420"/>
      <c r="D8" s="610" t="s">
        <v>12</v>
      </c>
      <c r="E8" s="418"/>
      <c r="F8" s="389"/>
      <c r="G8" s="389"/>
      <c r="H8" s="389"/>
    </row>
    <row r="9" spans="1:8" ht="13.15" customHeight="1" x14ac:dyDescent="0.2">
      <c r="A9" s="418" t="s">
        <v>15</v>
      </c>
      <c r="B9" s="154" t="s">
        <v>16</v>
      </c>
      <c r="C9" s="420"/>
      <c r="D9" s="610" t="s">
        <v>12</v>
      </c>
      <c r="E9" s="418"/>
      <c r="F9" s="389"/>
      <c r="G9" s="389"/>
      <c r="H9" s="389"/>
    </row>
    <row r="10" spans="1:8" ht="13.15" customHeight="1" x14ac:dyDescent="0.2">
      <c r="A10" s="418" t="s">
        <v>17</v>
      </c>
      <c r="B10" s="611" t="s">
        <v>18</v>
      </c>
      <c r="C10" s="612"/>
      <c r="D10" s="610" t="s">
        <v>12</v>
      </c>
      <c r="E10" s="418"/>
      <c r="F10" s="389"/>
      <c r="G10" s="389"/>
      <c r="H10" s="389"/>
    </row>
    <row r="11" spans="1:8" ht="13.15" customHeight="1" x14ac:dyDescent="0.2">
      <c r="A11" s="418" t="s">
        <v>19</v>
      </c>
      <c r="B11" s="407" t="s">
        <v>20</v>
      </c>
      <c r="C11" s="612"/>
      <c r="D11" s="610" t="s">
        <v>12</v>
      </c>
      <c r="E11" s="418"/>
      <c r="F11" s="389"/>
      <c r="G11" s="389"/>
      <c r="H11" s="389"/>
    </row>
    <row r="12" spans="1:8" ht="13.15" customHeight="1" x14ac:dyDescent="0.2">
      <c r="A12" s="418" t="s">
        <v>21</v>
      </c>
      <c r="B12" s="407" t="s">
        <v>22</v>
      </c>
      <c r="C12" s="612"/>
      <c r="D12" s="610" t="s">
        <v>12</v>
      </c>
      <c r="E12" s="418"/>
      <c r="F12" s="389"/>
      <c r="G12" s="389"/>
      <c r="H12" s="389"/>
    </row>
    <row r="13" spans="1:8" ht="13.15" customHeight="1" x14ac:dyDescent="0.2">
      <c r="A13" s="418" t="s">
        <v>23</v>
      </c>
      <c r="B13" s="613" t="s">
        <v>24</v>
      </c>
      <c r="C13" s="459"/>
      <c r="D13" s="610" t="s">
        <v>25</v>
      </c>
      <c r="E13" s="418"/>
      <c r="F13" s="389"/>
      <c r="G13" s="389"/>
      <c r="H13" s="389"/>
    </row>
    <row r="14" spans="1:8" ht="13.15" customHeight="1" x14ac:dyDescent="0.2">
      <c r="A14" s="418" t="s">
        <v>26</v>
      </c>
      <c r="B14" s="613" t="s">
        <v>27</v>
      </c>
      <c r="C14" s="460"/>
      <c r="D14" s="610" t="s">
        <v>25</v>
      </c>
      <c r="E14" s="418"/>
      <c r="F14" s="389"/>
      <c r="G14" s="389"/>
      <c r="H14" s="389"/>
    </row>
    <row r="15" spans="1:8" ht="13.15" customHeight="1" x14ac:dyDescent="0.2">
      <c r="A15" s="418" t="s">
        <v>28</v>
      </c>
      <c r="B15" s="613" t="s">
        <v>29</v>
      </c>
      <c r="C15" s="460"/>
      <c r="D15" s="610" t="s">
        <v>25</v>
      </c>
      <c r="E15" s="418"/>
      <c r="F15" s="389"/>
      <c r="G15" s="389"/>
      <c r="H15" s="389"/>
    </row>
    <row r="16" spans="1:8" ht="13.15" customHeight="1" x14ac:dyDescent="0.2">
      <c r="A16" s="418" t="s">
        <v>30</v>
      </c>
      <c r="B16" s="614" t="s">
        <v>31</v>
      </c>
      <c r="C16" s="460"/>
      <c r="D16" s="610" t="s">
        <v>25</v>
      </c>
      <c r="E16" s="418"/>
      <c r="F16" s="389"/>
      <c r="G16" s="389"/>
      <c r="H16" s="389"/>
    </row>
    <row r="17" spans="1:5" ht="13.15" customHeight="1" x14ac:dyDescent="0.2">
      <c r="A17" s="418" t="s">
        <v>32</v>
      </c>
      <c r="B17" s="614" t="s">
        <v>33</v>
      </c>
      <c r="C17" s="460"/>
      <c r="D17" s="610" t="s">
        <v>25</v>
      </c>
      <c r="E17" s="418"/>
    </row>
    <row r="18" spans="1:5" ht="13.15" customHeight="1" x14ac:dyDescent="0.2">
      <c r="A18" s="418" t="s">
        <v>34</v>
      </c>
      <c r="B18" s="407" t="s">
        <v>35</v>
      </c>
      <c r="C18" s="420"/>
      <c r="D18" s="418" t="s">
        <v>36</v>
      </c>
      <c r="E18" s="418"/>
    </row>
    <row r="19" spans="1:5" ht="13.15" customHeight="1" x14ac:dyDescent="0.2">
      <c r="A19" s="418" t="s">
        <v>37</v>
      </c>
      <c r="B19" s="407" t="s">
        <v>38</v>
      </c>
      <c r="C19" s="420"/>
      <c r="D19" s="418" t="s">
        <v>39</v>
      </c>
      <c r="E19" s="418"/>
    </row>
    <row r="20" spans="1:5" ht="13.15" customHeight="1" x14ac:dyDescent="0.2">
      <c r="A20" s="418" t="s">
        <v>40</v>
      </c>
      <c r="B20" s="615" t="s">
        <v>41</v>
      </c>
      <c r="C20" s="616"/>
      <c r="D20" s="418" t="s">
        <v>36</v>
      </c>
      <c r="E20" s="418"/>
    </row>
    <row r="21" spans="1:5" s="617" customFormat="1" ht="13.15" customHeight="1" x14ac:dyDescent="0.2">
      <c r="A21" s="418" t="s">
        <v>42</v>
      </c>
      <c r="B21" s="407" t="s">
        <v>43</v>
      </c>
      <c r="C21" s="459"/>
      <c r="D21" s="418" t="s">
        <v>25</v>
      </c>
      <c r="E21" s="418"/>
    </row>
    <row r="22" spans="1:5" s="617" customFormat="1" ht="13.15" customHeight="1" x14ac:dyDescent="0.2">
      <c r="A22" s="418" t="s">
        <v>44</v>
      </c>
      <c r="B22" s="407" t="s">
        <v>45</v>
      </c>
      <c r="C22" s="459"/>
      <c r="D22" s="418" t="s">
        <v>25</v>
      </c>
      <c r="E22" s="418"/>
    </row>
    <row r="23" spans="1:5" s="617" customFormat="1" ht="13.15" customHeight="1" x14ac:dyDescent="0.2">
      <c r="A23" s="418" t="s">
        <v>46</v>
      </c>
      <c r="B23" s="407" t="s">
        <v>47</v>
      </c>
      <c r="C23" s="459"/>
      <c r="D23" s="418" t="s">
        <v>25</v>
      </c>
      <c r="E23" s="418"/>
    </row>
    <row r="24" spans="1:5" ht="13.15" customHeight="1" x14ac:dyDescent="0.2">
      <c r="A24" s="418"/>
      <c r="B24" s="407"/>
      <c r="C24" s="420"/>
      <c r="D24" s="418"/>
      <c r="E24" s="418"/>
    </row>
    <row r="25" spans="1:5" ht="13.15" customHeight="1" x14ac:dyDescent="0.2">
      <c r="A25" s="169">
        <v>2</v>
      </c>
      <c r="B25" s="163" t="s">
        <v>48</v>
      </c>
      <c r="C25" s="170" t="s">
        <v>4</v>
      </c>
      <c r="D25" s="169" t="s">
        <v>5</v>
      </c>
      <c r="E25" s="169" t="s">
        <v>6</v>
      </c>
    </row>
    <row r="26" spans="1:5" ht="13.15" customHeight="1" x14ac:dyDescent="0.2">
      <c r="A26" s="418" t="s">
        <v>49</v>
      </c>
      <c r="B26" s="407" t="s">
        <v>50</v>
      </c>
      <c r="C26" s="461"/>
      <c r="D26" s="418" t="s">
        <v>25</v>
      </c>
      <c r="E26" s="418"/>
    </row>
    <row r="27" spans="1:5" ht="13.15" customHeight="1" x14ac:dyDescent="0.2">
      <c r="A27" s="418" t="s">
        <v>51</v>
      </c>
      <c r="B27" s="407" t="s">
        <v>52</v>
      </c>
      <c r="C27" s="461"/>
      <c r="D27" s="418" t="s">
        <v>25</v>
      </c>
      <c r="E27" s="418"/>
    </row>
    <row r="28" spans="1:5" ht="13.15" customHeight="1" x14ac:dyDescent="0.2">
      <c r="A28" s="418" t="s">
        <v>53</v>
      </c>
      <c r="B28" s="407" t="s">
        <v>54</v>
      </c>
      <c r="C28" s="461"/>
      <c r="D28" s="418" t="s">
        <v>25</v>
      </c>
      <c r="E28" s="418"/>
    </row>
    <row r="29" spans="1:5" ht="13.15" customHeight="1" x14ac:dyDescent="0.2">
      <c r="A29" s="418" t="s">
        <v>55</v>
      </c>
      <c r="B29" s="407" t="s">
        <v>56</v>
      </c>
      <c r="C29" s="461"/>
      <c r="D29" s="418" t="s">
        <v>25</v>
      </c>
      <c r="E29" s="418"/>
    </row>
    <row r="30" spans="1:5" ht="13.15" customHeight="1" x14ac:dyDescent="0.2">
      <c r="A30" s="418" t="s">
        <v>57</v>
      </c>
      <c r="B30" s="407" t="s">
        <v>58</v>
      </c>
      <c r="C30" s="461"/>
      <c r="D30" s="418" t="s">
        <v>25</v>
      </c>
      <c r="E30" s="418"/>
    </row>
    <row r="31" spans="1:5" ht="13.15" customHeight="1" x14ac:dyDescent="0.2">
      <c r="A31" s="418" t="s">
        <v>59</v>
      </c>
      <c r="B31" s="407" t="s">
        <v>60</v>
      </c>
      <c r="C31" s="461"/>
      <c r="D31" s="418" t="s">
        <v>25</v>
      </c>
      <c r="E31" s="418"/>
    </row>
    <row r="32" spans="1:5" ht="13.15" customHeight="1" x14ac:dyDescent="0.2">
      <c r="A32" s="418" t="s">
        <v>61</v>
      </c>
      <c r="B32" s="407" t="s">
        <v>62</v>
      </c>
      <c r="C32" s="461"/>
      <c r="D32" s="418" t="s">
        <v>25</v>
      </c>
      <c r="E32" s="418"/>
    </row>
    <row r="33" spans="1:5" ht="13.15" customHeight="1" x14ac:dyDescent="0.2">
      <c r="A33" s="418" t="s">
        <v>63</v>
      </c>
      <c r="B33" s="407" t="s">
        <v>64</v>
      </c>
      <c r="C33" s="461"/>
      <c r="D33" s="418" t="s">
        <v>25</v>
      </c>
      <c r="E33" s="418"/>
    </row>
    <row r="34" spans="1:5" ht="13.15" customHeight="1" x14ac:dyDescent="0.2">
      <c r="A34" s="418"/>
      <c r="B34" s="407"/>
      <c r="C34" s="420"/>
      <c r="D34" s="418"/>
      <c r="E34" s="418"/>
    </row>
    <row r="35" spans="1:5" ht="13.15" customHeight="1" x14ac:dyDescent="0.2">
      <c r="A35" s="169">
        <v>3</v>
      </c>
      <c r="B35" s="163" t="s">
        <v>65</v>
      </c>
      <c r="C35" s="170" t="s">
        <v>4</v>
      </c>
      <c r="D35" s="169" t="s">
        <v>5</v>
      </c>
      <c r="E35" s="169" t="s">
        <v>6</v>
      </c>
    </row>
    <row r="36" spans="1:5" ht="13.15" customHeight="1" x14ac:dyDescent="0.2">
      <c r="A36" s="418" t="s">
        <v>66</v>
      </c>
      <c r="B36" s="407" t="s">
        <v>67</v>
      </c>
      <c r="C36" s="408"/>
      <c r="D36" s="418" t="s">
        <v>68</v>
      </c>
      <c r="E36" s="418"/>
    </row>
    <row r="37" spans="1:5" ht="13.15" customHeight="1" x14ac:dyDescent="0.2">
      <c r="A37" s="418" t="s">
        <v>69</v>
      </c>
      <c r="B37" s="407" t="s">
        <v>70</v>
      </c>
      <c r="C37" s="461"/>
      <c r="D37" s="418" t="s">
        <v>25</v>
      </c>
      <c r="E37" s="418"/>
    </row>
    <row r="38" spans="1:5" ht="13.15" customHeight="1" x14ac:dyDescent="0.2">
      <c r="A38" s="418" t="s">
        <v>71</v>
      </c>
      <c r="B38" s="407" t="s">
        <v>72</v>
      </c>
      <c r="C38" s="461"/>
      <c r="D38" s="418" t="s">
        <v>25</v>
      </c>
      <c r="E38" s="418"/>
    </row>
    <row r="39" spans="1:5" ht="13.15" customHeight="1" x14ac:dyDescent="0.2">
      <c r="A39" s="418" t="s">
        <v>73</v>
      </c>
      <c r="B39" s="407" t="s">
        <v>74</v>
      </c>
      <c r="C39" s="459"/>
      <c r="D39" s="418" t="s">
        <v>25</v>
      </c>
      <c r="E39" s="418"/>
    </row>
    <row r="40" spans="1:5" ht="13.15" customHeight="1" x14ac:dyDescent="0.2">
      <c r="A40" s="418" t="s">
        <v>75</v>
      </c>
      <c r="B40" s="407" t="s">
        <v>76</v>
      </c>
      <c r="C40" s="459"/>
      <c r="D40" s="418" t="s">
        <v>25</v>
      </c>
      <c r="E40" s="418"/>
    </row>
    <row r="41" spans="1:5" ht="13.15" customHeight="1" x14ac:dyDescent="0.2">
      <c r="A41" s="418" t="s">
        <v>77</v>
      </c>
      <c r="B41" s="407" t="s">
        <v>78</v>
      </c>
      <c r="C41" s="461"/>
      <c r="D41" s="418" t="s">
        <v>25</v>
      </c>
      <c r="E41" s="418"/>
    </row>
    <row r="42" spans="1:5" ht="13.15" customHeight="1" x14ac:dyDescent="0.2">
      <c r="A42" s="418"/>
      <c r="B42" s="407"/>
      <c r="C42" s="462"/>
      <c r="D42" s="418"/>
      <c r="E42" s="418"/>
    </row>
    <row r="43" spans="1:5" ht="13.15" customHeight="1" x14ac:dyDescent="0.2">
      <c r="A43" s="169">
        <v>4</v>
      </c>
      <c r="B43" s="163" t="s">
        <v>79</v>
      </c>
      <c r="C43" s="170" t="s">
        <v>4</v>
      </c>
      <c r="D43" s="169" t="s">
        <v>5</v>
      </c>
      <c r="E43" s="169" t="s">
        <v>6</v>
      </c>
    </row>
    <row r="44" spans="1:5" ht="13.15" customHeight="1" x14ac:dyDescent="0.2">
      <c r="A44" s="418" t="s">
        <v>80</v>
      </c>
      <c r="B44" s="407" t="s">
        <v>81</v>
      </c>
      <c r="C44" s="420"/>
      <c r="D44" s="418" t="s">
        <v>68</v>
      </c>
      <c r="E44" s="418"/>
    </row>
    <row r="45" spans="1:5" ht="13.15" customHeight="1" x14ac:dyDescent="0.2">
      <c r="A45" s="418" t="s">
        <v>82</v>
      </c>
      <c r="B45" s="407" t="s">
        <v>83</v>
      </c>
      <c r="C45" s="420"/>
      <c r="D45" s="418" t="s">
        <v>68</v>
      </c>
      <c r="E45" s="418"/>
    </row>
    <row r="46" spans="1:5" ht="13.15" customHeight="1" x14ac:dyDescent="0.2">
      <c r="A46" s="418" t="s">
        <v>84</v>
      </c>
      <c r="B46" s="407" t="s">
        <v>85</v>
      </c>
      <c r="C46" s="420"/>
      <c r="D46" s="418" t="s">
        <v>68</v>
      </c>
      <c r="E46" s="418"/>
    </row>
    <row r="47" spans="1:5" ht="13.15" customHeight="1" x14ac:dyDescent="0.2">
      <c r="A47" s="418" t="s">
        <v>86</v>
      </c>
      <c r="B47" s="407" t="s">
        <v>87</v>
      </c>
      <c r="C47" s="420"/>
      <c r="D47" s="418" t="s">
        <v>68</v>
      </c>
      <c r="E47" s="418"/>
    </row>
    <row r="48" spans="1:5" s="617" customFormat="1" ht="13.15" customHeight="1" x14ac:dyDescent="0.2">
      <c r="A48" s="418" t="s">
        <v>88</v>
      </c>
      <c r="B48" s="618" t="s">
        <v>89</v>
      </c>
      <c r="C48" s="420"/>
      <c r="D48" s="420" t="s">
        <v>68</v>
      </c>
      <c r="E48" s="420"/>
    </row>
    <row r="49" spans="1:5" ht="13.15" customHeight="1" x14ac:dyDescent="0.2">
      <c r="A49" s="418" t="s">
        <v>90</v>
      </c>
      <c r="B49" s="407" t="s">
        <v>91</v>
      </c>
      <c r="C49" s="420"/>
      <c r="D49" s="418" t="s">
        <v>68</v>
      </c>
      <c r="E49" s="418"/>
    </row>
    <row r="50" spans="1:5" ht="13.15" customHeight="1" x14ac:dyDescent="0.2">
      <c r="A50" s="418" t="s">
        <v>92</v>
      </c>
      <c r="B50" s="407" t="s">
        <v>93</v>
      </c>
      <c r="C50" s="420"/>
      <c r="D50" s="418" t="s">
        <v>68</v>
      </c>
      <c r="E50" s="418"/>
    </row>
    <row r="51" spans="1:5" ht="13.15" customHeight="1" x14ac:dyDescent="0.2">
      <c r="A51" s="418" t="s">
        <v>94</v>
      </c>
      <c r="B51" s="407" t="s">
        <v>95</v>
      </c>
      <c r="C51" s="420"/>
      <c r="D51" s="418" t="s">
        <v>68</v>
      </c>
      <c r="E51" s="418"/>
    </row>
    <row r="52" spans="1:5" s="617" customFormat="1" ht="13.15" customHeight="1" x14ac:dyDescent="0.2">
      <c r="A52" s="418" t="s">
        <v>96</v>
      </c>
      <c r="B52" s="407" t="s">
        <v>97</v>
      </c>
      <c r="C52" s="420"/>
      <c r="D52" s="418" t="s">
        <v>68</v>
      </c>
      <c r="E52" s="418"/>
    </row>
    <row r="53" spans="1:5" s="620" customFormat="1" ht="13.15" customHeight="1" x14ac:dyDescent="0.2">
      <c r="A53" s="418" t="s">
        <v>98</v>
      </c>
      <c r="B53" s="407" t="s">
        <v>99</v>
      </c>
      <c r="C53" s="619"/>
      <c r="D53" s="418" t="s">
        <v>68</v>
      </c>
      <c r="E53" s="418"/>
    </row>
    <row r="54" spans="1:5" ht="13.15" customHeight="1" x14ac:dyDescent="0.2">
      <c r="A54" s="418" t="s">
        <v>100</v>
      </c>
      <c r="B54" s="407" t="s">
        <v>101</v>
      </c>
      <c r="C54" s="619"/>
      <c r="D54" s="418" t="s">
        <v>68</v>
      </c>
      <c r="E54" s="418"/>
    </row>
    <row r="55" spans="1:5" ht="13.15" customHeight="1" x14ac:dyDescent="0.2">
      <c r="A55" s="418" t="s">
        <v>102</v>
      </c>
      <c r="B55" s="147" t="s">
        <v>103</v>
      </c>
      <c r="C55" s="619"/>
      <c r="D55" s="418" t="s">
        <v>68</v>
      </c>
      <c r="E55" s="418"/>
    </row>
    <row r="56" spans="1:5" ht="13.15" customHeight="1" x14ac:dyDescent="0.2">
      <c r="A56" s="418" t="s">
        <v>104</v>
      </c>
      <c r="B56" s="147" t="s">
        <v>105</v>
      </c>
      <c r="C56" s="619"/>
      <c r="D56" s="418" t="s">
        <v>68</v>
      </c>
      <c r="E56" s="418"/>
    </row>
    <row r="57" spans="1:5" ht="13.15" customHeight="1" x14ac:dyDescent="0.2">
      <c r="A57" s="418" t="s">
        <v>106</v>
      </c>
      <c r="B57" s="407" t="s">
        <v>107</v>
      </c>
      <c r="C57" s="619"/>
      <c r="D57" s="418" t="s">
        <v>68</v>
      </c>
      <c r="E57" s="418"/>
    </row>
    <row r="58" spans="1:5" ht="13.15" customHeight="1" x14ac:dyDescent="0.2">
      <c r="A58" s="418" t="s">
        <v>108</v>
      </c>
      <c r="B58" s="407" t="s">
        <v>109</v>
      </c>
      <c r="C58" s="420"/>
      <c r="D58" s="418" t="s">
        <v>68</v>
      </c>
      <c r="E58" s="418"/>
    </row>
    <row r="59" spans="1:5" s="617" customFormat="1" ht="13.15" customHeight="1" x14ac:dyDescent="0.2">
      <c r="A59" s="418" t="s">
        <v>110</v>
      </c>
      <c r="B59" s="407" t="s">
        <v>111</v>
      </c>
      <c r="C59" s="420"/>
      <c r="D59" s="418" t="s">
        <v>68</v>
      </c>
      <c r="E59" s="418"/>
    </row>
    <row r="60" spans="1:5" ht="13.15" customHeight="1" x14ac:dyDescent="0.2">
      <c r="A60" s="418" t="s">
        <v>112</v>
      </c>
      <c r="B60" s="464" t="s">
        <v>113</v>
      </c>
      <c r="C60" s="420"/>
      <c r="D60" s="418" t="s">
        <v>68</v>
      </c>
      <c r="E60" s="418"/>
    </row>
    <row r="61" spans="1:5" ht="13.15" customHeight="1" x14ac:dyDescent="0.2">
      <c r="A61" s="418" t="s">
        <v>114</v>
      </c>
      <c r="B61" s="464" t="s">
        <v>115</v>
      </c>
      <c r="C61" s="458"/>
      <c r="D61" s="418" t="s">
        <v>68</v>
      </c>
      <c r="E61" s="418"/>
    </row>
    <row r="62" spans="1:5" ht="13.15" customHeight="1" x14ac:dyDescent="0.2">
      <c r="A62" s="418" t="s">
        <v>116</v>
      </c>
      <c r="B62" s="464" t="s">
        <v>117</v>
      </c>
      <c r="C62" s="458"/>
      <c r="D62" s="418" t="s">
        <v>68</v>
      </c>
      <c r="E62" s="418"/>
    </row>
    <row r="63" spans="1:5" ht="13.15" customHeight="1" x14ac:dyDescent="0.2">
      <c r="A63" s="418" t="s">
        <v>118</v>
      </c>
      <c r="B63" s="407" t="s">
        <v>119</v>
      </c>
      <c r="C63" s="420"/>
      <c r="D63" s="418" t="s">
        <v>68</v>
      </c>
      <c r="E63" s="418"/>
    </row>
    <row r="64" spans="1:5" ht="13.15" customHeight="1" x14ac:dyDescent="0.2">
      <c r="A64" s="418" t="s">
        <v>120</v>
      </c>
      <c r="B64" s="407" t="s">
        <v>121</v>
      </c>
      <c r="C64" s="420"/>
      <c r="D64" s="418" t="s">
        <v>68</v>
      </c>
      <c r="E64" s="418"/>
    </row>
    <row r="65" spans="1:5" ht="13.15" customHeight="1" x14ac:dyDescent="0.2">
      <c r="A65" s="418" t="s">
        <v>122</v>
      </c>
      <c r="B65" s="407" t="s">
        <v>123</v>
      </c>
      <c r="C65" s="420"/>
      <c r="D65" s="418" t="s">
        <v>68</v>
      </c>
      <c r="E65" s="418"/>
    </row>
    <row r="66" spans="1:5" ht="13.15" customHeight="1" x14ac:dyDescent="0.2">
      <c r="A66" s="418" t="s">
        <v>124</v>
      </c>
      <c r="B66" s="407" t="s">
        <v>125</v>
      </c>
      <c r="C66" s="420"/>
      <c r="D66" s="418" t="s">
        <v>68</v>
      </c>
      <c r="E66" s="418"/>
    </row>
    <row r="67" spans="1:5" ht="13.15" customHeight="1" x14ac:dyDescent="0.2">
      <c r="A67" s="418" t="s">
        <v>126</v>
      </c>
      <c r="B67" s="407" t="s">
        <v>127</v>
      </c>
      <c r="C67" s="420"/>
      <c r="D67" s="418" t="s">
        <v>68</v>
      </c>
      <c r="E67" s="418"/>
    </row>
    <row r="68" spans="1:5" ht="13.15" customHeight="1" x14ac:dyDescent="0.2">
      <c r="A68" s="418" t="s">
        <v>128</v>
      </c>
      <c r="B68" s="407" t="s">
        <v>129</v>
      </c>
      <c r="C68" s="420"/>
      <c r="D68" s="418" t="s">
        <v>68</v>
      </c>
      <c r="E68" s="418"/>
    </row>
    <row r="69" spans="1:5" s="617" customFormat="1" ht="13.15" customHeight="1" x14ac:dyDescent="0.2">
      <c r="A69" s="418" t="s">
        <v>130</v>
      </c>
      <c r="B69" s="407" t="s">
        <v>131</v>
      </c>
      <c r="C69" s="420"/>
      <c r="D69" s="418" t="s">
        <v>68</v>
      </c>
      <c r="E69" s="418"/>
    </row>
    <row r="70" spans="1:5" s="617" customFormat="1" ht="13.15" customHeight="1" x14ac:dyDescent="0.2">
      <c r="A70" s="418" t="s">
        <v>132</v>
      </c>
      <c r="B70" s="407" t="s">
        <v>133</v>
      </c>
      <c r="C70" s="420"/>
      <c r="D70" s="418" t="s">
        <v>68</v>
      </c>
      <c r="E70" s="418"/>
    </row>
    <row r="71" spans="1:5" ht="13.15" customHeight="1" x14ac:dyDescent="0.2">
      <c r="A71" s="418" t="s">
        <v>134</v>
      </c>
      <c r="B71" s="407" t="s">
        <v>135</v>
      </c>
      <c r="C71" s="420"/>
      <c r="D71" s="418" t="s">
        <v>68</v>
      </c>
      <c r="E71" s="418"/>
    </row>
    <row r="72" spans="1:5" ht="13.15" customHeight="1" x14ac:dyDescent="0.2">
      <c r="A72" s="418" t="s">
        <v>136</v>
      </c>
      <c r="B72" s="407" t="s">
        <v>137</v>
      </c>
      <c r="C72" s="420"/>
      <c r="D72" s="418" t="s">
        <v>68</v>
      </c>
      <c r="E72" s="418"/>
    </row>
    <row r="73" spans="1:5" ht="13.15" customHeight="1" x14ac:dyDescent="0.2">
      <c r="A73" s="418" t="s">
        <v>138</v>
      </c>
      <c r="B73" s="407" t="s">
        <v>139</v>
      </c>
      <c r="C73" s="420"/>
      <c r="D73" s="418" t="s">
        <v>68</v>
      </c>
      <c r="E73" s="418"/>
    </row>
    <row r="74" spans="1:5" s="620" customFormat="1" ht="13.15" customHeight="1" x14ac:dyDescent="0.2">
      <c r="A74" s="418" t="s">
        <v>140</v>
      </c>
      <c r="B74" s="407" t="s">
        <v>141</v>
      </c>
      <c r="C74" s="420"/>
      <c r="D74" s="418" t="s">
        <v>68</v>
      </c>
      <c r="E74" s="418"/>
    </row>
    <row r="75" spans="1:5" ht="13.15" customHeight="1" x14ac:dyDescent="0.2">
      <c r="A75" s="418" t="s">
        <v>142</v>
      </c>
      <c r="B75" s="407" t="s">
        <v>143</v>
      </c>
      <c r="C75" s="420"/>
      <c r="D75" s="418" t="s">
        <v>68</v>
      </c>
      <c r="E75" s="418"/>
    </row>
    <row r="76" spans="1:5" ht="13.15" customHeight="1" x14ac:dyDescent="0.2">
      <c r="A76" s="418" t="s">
        <v>144</v>
      </c>
      <c r="B76" s="407" t="s">
        <v>145</v>
      </c>
      <c r="C76" s="420"/>
      <c r="D76" s="418" t="s">
        <v>68</v>
      </c>
      <c r="E76" s="418"/>
    </row>
    <row r="77" spans="1:5" ht="13.15" customHeight="1" x14ac:dyDescent="0.2">
      <c r="A77" s="418" t="s">
        <v>146</v>
      </c>
      <c r="B77" s="407" t="s">
        <v>147</v>
      </c>
      <c r="C77" s="420"/>
      <c r="D77" s="418" t="s">
        <v>68</v>
      </c>
      <c r="E77" s="418"/>
    </row>
    <row r="78" spans="1:5" ht="13.15" customHeight="1" x14ac:dyDescent="0.2">
      <c r="A78" s="418" t="s">
        <v>148</v>
      </c>
      <c r="B78" s="407" t="s">
        <v>149</v>
      </c>
      <c r="C78" s="420"/>
      <c r="D78" s="418" t="s">
        <v>68</v>
      </c>
      <c r="E78" s="418"/>
    </row>
    <row r="79" spans="1:5" ht="13.15" customHeight="1" x14ac:dyDescent="0.2">
      <c r="A79" s="418" t="s">
        <v>150</v>
      </c>
      <c r="B79" s="407" t="s">
        <v>151</v>
      </c>
      <c r="C79" s="420"/>
      <c r="D79" s="418" t="s">
        <v>68</v>
      </c>
      <c r="E79" s="418"/>
    </row>
    <row r="80" spans="1:5" ht="13.15" customHeight="1" x14ac:dyDescent="0.2">
      <c r="A80" s="418" t="s">
        <v>152</v>
      </c>
      <c r="B80" s="407" t="s">
        <v>153</v>
      </c>
      <c r="C80" s="420"/>
      <c r="D80" s="418" t="s">
        <v>68</v>
      </c>
      <c r="E80" s="418"/>
    </row>
    <row r="81" spans="1:5" ht="13.15" customHeight="1" x14ac:dyDescent="0.2">
      <c r="A81" s="418" t="s">
        <v>154</v>
      </c>
      <c r="B81" s="407" t="s">
        <v>155</v>
      </c>
      <c r="C81" s="420"/>
      <c r="D81" s="418" t="s">
        <v>156</v>
      </c>
      <c r="E81" s="418"/>
    </row>
    <row r="82" spans="1:5" ht="13.15" customHeight="1" x14ac:dyDescent="0.2">
      <c r="A82" s="418" t="s">
        <v>157</v>
      </c>
      <c r="B82" s="407" t="s">
        <v>158</v>
      </c>
      <c r="C82" s="420"/>
      <c r="D82" s="418" t="s">
        <v>68</v>
      </c>
      <c r="E82" s="418"/>
    </row>
    <row r="83" spans="1:5" ht="13.15" customHeight="1" x14ac:dyDescent="0.2">
      <c r="A83" s="418" t="s">
        <v>159</v>
      </c>
      <c r="B83" s="407" t="s">
        <v>160</v>
      </c>
      <c r="C83" s="420"/>
      <c r="D83" s="418" t="s">
        <v>68</v>
      </c>
      <c r="E83" s="418"/>
    </row>
    <row r="84" spans="1:5" ht="13.15" customHeight="1" x14ac:dyDescent="0.2">
      <c r="A84" s="418"/>
      <c r="B84" s="407"/>
      <c r="C84" s="462"/>
      <c r="D84" s="418"/>
      <c r="E84" s="418"/>
    </row>
    <row r="85" spans="1:5" ht="13.15" customHeight="1" x14ac:dyDescent="0.2">
      <c r="A85" s="169">
        <v>5</v>
      </c>
      <c r="B85" s="109" t="s">
        <v>161</v>
      </c>
      <c r="C85" s="170" t="s">
        <v>4</v>
      </c>
      <c r="D85" s="169" t="s">
        <v>5</v>
      </c>
      <c r="E85" s="169" t="s">
        <v>6</v>
      </c>
    </row>
    <row r="86" spans="1:5" ht="13.15" customHeight="1" x14ac:dyDescent="0.2">
      <c r="A86" s="418" t="s">
        <v>162</v>
      </c>
      <c r="B86" s="417" t="s">
        <v>163</v>
      </c>
      <c r="C86" s="420"/>
      <c r="D86" s="418" t="s">
        <v>68</v>
      </c>
      <c r="E86" s="418"/>
    </row>
    <row r="87" spans="1:5" ht="13.15" customHeight="1" x14ac:dyDescent="0.2">
      <c r="A87" s="418" t="s">
        <v>164</v>
      </c>
      <c r="B87" s="417" t="s">
        <v>165</v>
      </c>
      <c r="C87" s="420"/>
      <c r="D87" s="418" t="s">
        <v>68</v>
      </c>
      <c r="E87" s="418"/>
    </row>
    <row r="88" spans="1:5" ht="13.15" customHeight="1" x14ac:dyDescent="0.2">
      <c r="A88" s="418" t="s">
        <v>166</v>
      </c>
      <c r="B88" s="417" t="s">
        <v>167</v>
      </c>
      <c r="C88" s="420"/>
      <c r="D88" s="418" t="s">
        <v>68</v>
      </c>
      <c r="E88" s="418"/>
    </row>
    <row r="89" spans="1:5" ht="13.15" customHeight="1" x14ac:dyDescent="0.2">
      <c r="A89" s="418" t="s">
        <v>168</v>
      </c>
      <c r="B89" s="417" t="s">
        <v>169</v>
      </c>
      <c r="C89" s="420"/>
      <c r="D89" s="418" t="s">
        <v>68</v>
      </c>
      <c r="E89" s="465"/>
    </row>
    <row r="90" spans="1:5" ht="13.15" customHeight="1" x14ac:dyDescent="0.2">
      <c r="A90" s="418" t="s">
        <v>170</v>
      </c>
      <c r="B90" s="417" t="s">
        <v>171</v>
      </c>
      <c r="C90" s="420"/>
      <c r="D90" s="418" t="s">
        <v>68</v>
      </c>
      <c r="E90" s="465"/>
    </row>
    <row r="91" spans="1:5" ht="13.15" customHeight="1" x14ac:dyDescent="0.2">
      <c r="A91" s="418" t="s">
        <v>172</v>
      </c>
      <c r="B91" s="417" t="s">
        <v>173</v>
      </c>
      <c r="C91" s="420"/>
      <c r="D91" s="418" t="s">
        <v>68</v>
      </c>
      <c r="E91" s="465"/>
    </row>
    <row r="92" spans="1:5" ht="13.15" customHeight="1" x14ac:dyDescent="0.2">
      <c r="A92" s="418" t="s">
        <v>174</v>
      </c>
      <c r="B92" s="417" t="s">
        <v>175</v>
      </c>
      <c r="C92" s="420"/>
      <c r="D92" s="418" t="s">
        <v>68</v>
      </c>
      <c r="E92" s="465"/>
    </row>
    <row r="93" spans="1:5" ht="13.15" customHeight="1" x14ac:dyDescent="0.2">
      <c r="A93" s="418" t="s">
        <v>176</v>
      </c>
      <c r="B93" s="417" t="s">
        <v>177</v>
      </c>
      <c r="C93" s="420"/>
      <c r="D93" s="418" t="s">
        <v>68</v>
      </c>
      <c r="E93" s="465"/>
    </row>
    <row r="94" spans="1:5" ht="13.15" customHeight="1" x14ac:dyDescent="0.2">
      <c r="A94" s="418" t="s">
        <v>178</v>
      </c>
      <c r="B94" s="417" t="s">
        <v>179</v>
      </c>
      <c r="C94" s="420"/>
      <c r="D94" s="418" t="s">
        <v>68</v>
      </c>
      <c r="E94" s="465"/>
    </row>
    <row r="95" spans="1:5" ht="13.15" customHeight="1" x14ac:dyDescent="0.2">
      <c r="A95" s="418" t="s">
        <v>180</v>
      </c>
      <c r="B95" s="417" t="s">
        <v>181</v>
      </c>
      <c r="C95" s="420"/>
      <c r="D95" s="418" t="s">
        <v>68</v>
      </c>
      <c r="E95" s="465"/>
    </row>
    <row r="96" spans="1:5" ht="13.15" customHeight="1" x14ac:dyDescent="0.2">
      <c r="A96" s="418" t="s">
        <v>182</v>
      </c>
      <c r="B96" s="417" t="s">
        <v>183</v>
      </c>
      <c r="C96" s="420"/>
      <c r="D96" s="418" t="s">
        <v>68</v>
      </c>
      <c r="E96" s="465"/>
    </row>
    <row r="97" spans="1:5" ht="13.15" customHeight="1" x14ac:dyDescent="0.2">
      <c r="A97" s="418" t="s">
        <v>184</v>
      </c>
      <c r="B97" s="417" t="s">
        <v>185</v>
      </c>
      <c r="C97" s="420"/>
      <c r="D97" s="418" t="s">
        <v>68</v>
      </c>
      <c r="E97" s="465"/>
    </row>
    <row r="98" spans="1:5" ht="13.15" customHeight="1" x14ac:dyDescent="0.2">
      <c r="A98" s="418" t="s">
        <v>186</v>
      </c>
      <c r="B98" s="407" t="s">
        <v>187</v>
      </c>
      <c r="C98" s="319"/>
      <c r="D98" s="418" t="s">
        <v>68</v>
      </c>
      <c r="E98" s="320"/>
    </row>
    <row r="99" spans="1:5" ht="13.15" customHeight="1" x14ac:dyDescent="0.2">
      <c r="A99" s="418" t="s">
        <v>188</v>
      </c>
      <c r="B99" s="407" t="s">
        <v>189</v>
      </c>
      <c r="C99" s="319"/>
      <c r="D99" s="418" t="s">
        <v>68</v>
      </c>
      <c r="E99" s="320"/>
    </row>
    <row r="100" spans="1:5" ht="13.15" customHeight="1" x14ac:dyDescent="0.2">
      <c r="A100" s="418" t="s">
        <v>190</v>
      </c>
      <c r="B100" s="407" t="s">
        <v>191</v>
      </c>
      <c r="C100" s="319"/>
      <c r="D100" s="418" t="s">
        <v>68</v>
      </c>
      <c r="E100" s="320"/>
    </row>
    <row r="101" spans="1:5" ht="13.15" customHeight="1" x14ac:dyDescent="0.2">
      <c r="A101" s="418"/>
      <c r="B101" s="407"/>
      <c r="C101" s="462"/>
      <c r="D101" s="418"/>
      <c r="E101" s="418"/>
    </row>
    <row r="102" spans="1:5" ht="13.15" customHeight="1" x14ac:dyDescent="0.2">
      <c r="A102" s="169">
        <v>6</v>
      </c>
      <c r="B102" s="109" t="s">
        <v>192</v>
      </c>
      <c r="C102" s="170" t="s">
        <v>4</v>
      </c>
      <c r="D102" s="169" t="s">
        <v>5</v>
      </c>
      <c r="E102" s="169" t="s">
        <v>6</v>
      </c>
    </row>
    <row r="103" spans="1:5" ht="13.15" customHeight="1" x14ac:dyDescent="0.2">
      <c r="A103" s="418" t="s">
        <v>193</v>
      </c>
      <c r="B103" s="417" t="s">
        <v>194</v>
      </c>
      <c r="C103" s="461"/>
      <c r="D103" s="418" t="s">
        <v>25</v>
      </c>
      <c r="E103" s="465"/>
    </row>
    <row r="104" spans="1:5" ht="13.15" customHeight="1" x14ac:dyDescent="0.2">
      <c r="A104" s="418" t="s">
        <v>195</v>
      </c>
      <c r="B104" s="417" t="s">
        <v>196</v>
      </c>
      <c r="C104" s="461"/>
      <c r="D104" s="418" t="s">
        <v>25</v>
      </c>
      <c r="E104" s="465"/>
    </row>
    <row r="105" spans="1:5" ht="13.15" customHeight="1" x14ac:dyDescent="0.2">
      <c r="A105" s="418" t="s">
        <v>197</v>
      </c>
      <c r="B105" s="417" t="s">
        <v>198</v>
      </c>
      <c r="C105" s="461"/>
      <c r="D105" s="418" t="s">
        <v>25</v>
      </c>
      <c r="E105" s="465"/>
    </row>
    <row r="106" spans="1:5" ht="13.15" customHeight="1" x14ac:dyDescent="0.2">
      <c r="A106" s="418" t="s">
        <v>199</v>
      </c>
      <c r="B106" s="417" t="s">
        <v>200</v>
      </c>
      <c r="C106" s="461"/>
      <c r="D106" s="418" t="s">
        <v>25</v>
      </c>
      <c r="E106" s="465"/>
    </row>
    <row r="107" spans="1:5" ht="13.15" customHeight="1" x14ac:dyDescent="0.2">
      <c r="A107" s="418" t="s">
        <v>201</v>
      </c>
      <c r="B107" s="417" t="s">
        <v>202</v>
      </c>
      <c r="C107" s="461"/>
      <c r="D107" s="418" t="s">
        <v>25</v>
      </c>
      <c r="E107" s="465"/>
    </row>
    <row r="108" spans="1:5" ht="13.15" customHeight="1" x14ac:dyDescent="0.2">
      <c r="A108" s="418" t="s">
        <v>203</v>
      </c>
      <c r="B108" s="417" t="s">
        <v>204</v>
      </c>
      <c r="C108" s="420"/>
      <c r="D108" s="418" t="s">
        <v>68</v>
      </c>
      <c r="E108" s="465"/>
    </row>
    <row r="109" spans="1:5" ht="13.15" customHeight="1" x14ac:dyDescent="0.2">
      <c r="A109" s="418" t="s">
        <v>205</v>
      </c>
      <c r="B109" s="417" t="s">
        <v>206</v>
      </c>
      <c r="C109" s="420"/>
      <c r="D109" s="418" t="s">
        <v>68</v>
      </c>
      <c r="E109" s="465"/>
    </row>
    <row r="110" spans="1:5" ht="13.15" customHeight="1" x14ac:dyDescent="0.2">
      <c r="A110" s="418" t="s">
        <v>207</v>
      </c>
      <c r="B110" s="417" t="s">
        <v>208</v>
      </c>
      <c r="C110" s="420"/>
      <c r="D110" s="418" t="s">
        <v>68</v>
      </c>
      <c r="E110" s="465"/>
    </row>
    <row r="111" spans="1:5" ht="13.15" customHeight="1" x14ac:dyDescent="0.2">
      <c r="A111" s="418" t="s">
        <v>209</v>
      </c>
      <c r="B111" s="417" t="s">
        <v>210</v>
      </c>
      <c r="C111" s="420"/>
      <c r="D111" s="418" t="s">
        <v>68</v>
      </c>
      <c r="E111" s="465"/>
    </row>
    <row r="112" spans="1:5" ht="13.15" customHeight="1" x14ac:dyDescent="0.2">
      <c r="A112" s="418" t="s">
        <v>211</v>
      </c>
      <c r="B112" s="417" t="s">
        <v>212</v>
      </c>
      <c r="C112" s="420"/>
      <c r="D112" s="418" t="s">
        <v>68</v>
      </c>
      <c r="E112" s="465"/>
    </row>
    <row r="113" spans="1:5" ht="13.15" customHeight="1" x14ac:dyDescent="0.2">
      <c r="A113" s="418" t="s">
        <v>213</v>
      </c>
      <c r="B113" s="417" t="s">
        <v>214</v>
      </c>
      <c r="C113" s="420"/>
      <c r="D113" s="418" t="s">
        <v>68</v>
      </c>
      <c r="E113" s="465"/>
    </row>
    <row r="114" spans="1:5" ht="13.15" customHeight="1" x14ac:dyDescent="0.2">
      <c r="A114" s="418"/>
      <c r="B114" s="407"/>
      <c r="C114" s="462"/>
      <c r="D114" s="418"/>
      <c r="E114" s="418"/>
    </row>
    <row r="115" spans="1:5" ht="13.15" customHeight="1" x14ac:dyDescent="0.2">
      <c r="A115" s="169">
        <v>7</v>
      </c>
      <c r="B115" s="109" t="s">
        <v>215</v>
      </c>
      <c r="C115" s="170" t="s">
        <v>4</v>
      </c>
      <c r="D115" s="169" t="s">
        <v>5</v>
      </c>
      <c r="E115" s="169" t="s">
        <v>6</v>
      </c>
    </row>
    <row r="116" spans="1:5" ht="13.15" customHeight="1" x14ac:dyDescent="0.2">
      <c r="A116" s="418" t="s">
        <v>216</v>
      </c>
      <c r="B116" s="417" t="s">
        <v>217</v>
      </c>
      <c r="C116" s="420"/>
      <c r="D116" s="418" t="s">
        <v>218</v>
      </c>
      <c r="E116" s="418"/>
    </row>
    <row r="117" spans="1:5" ht="13.15" customHeight="1" x14ac:dyDescent="0.2">
      <c r="A117" s="418" t="s">
        <v>219</v>
      </c>
      <c r="B117" s="417" t="s">
        <v>220</v>
      </c>
      <c r="C117" s="420"/>
      <c r="D117" s="418" t="s">
        <v>218</v>
      </c>
      <c r="E117" s="418"/>
    </row>
    <row r="118" spans="1:5" ht="13.15" customHeight="1" x14ac:dyDescent="0.2">
      <c r="A118" s="418" t="s">
        <v>221</v>
      </c>
      <c r="B118" s="417" t="s">
        <v>222</v>
      </c>
      <c r="C118" s="420"/>
      <c r="D118" s="418" t="s">
        <v>218</v>
      </c>
      <c r="E118" s="418"/>
    </row>
    <row r="119" spans="1:5" ht="13.15" customHeight="1" x14ac:dyDescent="0.2">
      <c r="A119" s="418" t="s">
        <v>223</v>
      </c>
      <c r="B119" s="417" t="s">
        <v>224</v>
      </c>
      <c r="C119" s="420"/>
      <c r="D119" s="418" t="s">
        <v>218</v>
      </c>
      <c r="E119" s="418"/>
    </row>
    <row r="120" spans="1:5" ht="13.15" customHeight="1" x14ac:dyDescent="0.2">
      <c r="A120" s="418" t="s">
        <v>225</v>
      </c>
      <c r="B120" s="417" t="s">
        <v>226</v>
      </c>
      <c r="C120" s="420"/>
      <c r="D120" s="418" t="s">
        <v>218</v>
      </c>
      <c r="E120" s="418"/>
    </row>
    <row r="121" spans="1:5" ht="13.15" customHeight="1" x14ac:dyDescent="0.2">
      <c r="A121" s="418" t="s">
        <v>227</v>
      </c>
      <c r="B121" s="417" t="s">
        <v>228</v>
      </c>
      <c r="C121" s="420"/>
      <c r="D121" s="418" t="s">
        <v>218</v>
      </c>
      <c r="E121" s="418"/>
    </row>
    <row r="122" spans="1:5" ht="13.15" customHeight="1" x14ac:dyDescent="0.2">
      <c r="A122" s="169" t="s">
        <v>229</v>
      </c>
      <c r="B122" s="417" t="s">
        <v>230</v>
      </c>
      <c r="C122" s="420"/>
      <c r="D122" s="418" t="s">
        <v>68</v>
      </c>
      <c r="E122" s="418"/>
    </row>
    <row r="123" spans="1:5" ht="13.15" customHeight="1" x14ac:dyDescent="0.2">
      <c r="A123" s="418" t="s">
        <v>231</v>
      </c>
      <c r="B123" s="417" t="s">
        <v>232</v>
      </c>
      <c r="C123" s="420"/>
      <c r="D123" s="418" t="s">
        <v>68</v>
      </c>
      <c r="E123" s="418"/>
    </row>
    <row r="124" spans="1:5" ht="13.15" customHeight="1" x14ac:dyDescent="0.2">
      <c r="A124" s="418" t="s">
        <v>233</v>
      </c>
      <c r="B124" s="417" t="s">
        <v>234</v>
      </c>
      <c r="C124" s="420"/>
      <c r="D124" s="418" t="s">
        <v>68</v>
      </c>
      <c r="E124" s="418"/>
    </row>
    <row r="125" spans="1:5" ht="13.15" customHeight="1" x14ac:dyDescent="0.2">
      <c r="A125" s="418" t="s">
        <v>235</v>
      </c>
      <c r="B125" s="417" t="s">
        <v>236</v>
      </c>
      <c r="C125" s="420"/>
      <c r="D125" s="418" t="s">
        <v>68</v>
      </c>
      <c r="E125" s="418"/>
    </row>
    <row r="126" spans="1:5" ht="13.15" customHeight="1" x14ac:dyDescent="0.2">
      <c r="A126" s="418" t="s">
        <v>237</v>
      </c>
      <c r="B126" s="417" t="s">
        <v>238</v>
      </c>
      <c r="C126" s="420"/>
      <c r="D126" s="418" t="s">
        <v>68</v>
      </c>
      <c r="E126" s="418"/>
    </row>
    <row r="127" spans="1:5" ht="13.15" customHeight="1" x14ac:dyDescent="0.2">
      <c r="A127" s="418" t="s">
        <v>239</v>
      </c>
      <c r="B127" s="417" t="s">
        <v>240</v>
      </c>
      <c r="C127" s="420"/>
      <c r="D127" s="418" t="s">
        <v>68</v>
      </c>
      <c r="E127" s="418"/>
    </row>
    <row r="128" spans="1:5" ht="13.15" customHeight="1" x14ac:dyDescent="0.2">
      <c r="A128" s="169" t="s">
        <v>241</v>
      </c>
      <c r="B128" s="417" t="s">
        <v>242</v>
      </c>
      <c r="C128" s="420"/>
      <c r="D128" s="418" t="s">
        <v>68</v>
      </c>
      <c r="E128" s="418"/>
    </row>
    <row r="129" spans="1:5" ht="13.15" customHeight="1" x14ac:dyDescent="0.2">
      <c r="A129" s="418" t="s">
        <v>243</v>
      </c>
      <c r="B129" s="417" t="s">
        <v>232</v>
      </c>
      <c r="C129" s="420"/>
      <c r="D129" s="418" t="s">
        <v>68</v>
      </c>
      <c r="E129" s="418"/>
    </row>
    <row r="130" spans="1:5" ht="13.15" customHeight="1" x14ac:dyDescent="0.2">
      <c r="A130" s="418" t="s">
        <v>244</v>
      </c>
      <c r="B130" s="417" t="s">
        <v>234</v>
      </c>
      <c r="C130" s="420"/>
      <c r="D130" s="418" t="s">
        <v>68</v>
      </c>
      <c r="E130" s="418"/>
    </row>
    <row r="131" spans="1:5" ht="13.15" customHeight="1" x14ac:dyDescent="0.2">
      <c r="A131" s="418" t="s">
        <v>245</v>
      </c>
      <c r="B131" s="417" t="s">
        <v>236</v>
      </c>
      <c r="C131" s="420"/>
      <c r="D131" s="418" t="s">
        <v>68</v>
      </c>
      <c r="E131" s="418"/>
    </row>
    <row r="132" spans="1:5" ht="13.15" customHeight="1" x14ac:dyDescent="0.2">
      <c r="A132" s="418" t="s">
        <v>246</v>
      </c>
      <c r="B132" s="417" t="s">
        <v>238</v>
      </c>
      <c r="C132" s="420"/>
      <c r="D132" s="418" t="s">
        <v>68</v>
      </c>
      <c r="E132" s="418"/>
    </row>
    <row r="133" spans="1:5" ht="13.15" customHeight="1" x14ac:dyDescent="0.2">
      <c r="A133" s="418" t="s">
        <v>247</v>
      </c>
      <c r="B133" s="417" t="s">
        <v>240</v>
      </c>
      <c r="C133" s="420"/>
      <c r="D133" s="418" t="s">
        <v>68</v>
      </c>
      <c r="E133" s="418"/>
    </row>
    <row r="134" spans="1:5" ht="13.15" customHeight="1" x14ac:dyDescent="0.2">
      <c r="A134" s="169" t="s">
        <v>248</v>
      </c>
      <c r="B134" s="417" t="s">
        <v>249</v>
      </c>
      <c r="C134" s="420"/>
      <c r="D134" s="418" t="s">
        <v>68</v>
      </c>
      <c r="E134" s="418"/>
    </row>
    <row r="135" spans="1:5" ht="13.15" customHeight="1" x14ac:dyDescent="0.2">
      <c r="A135" s="418" t="s">
        <v>250</v>
      </c>
      <c r="B135" s="417" t="s">
        <v>232</v>
      </c>
      <c r="C135" s="420"/>
      <c r="D135" s="418" t="s">
        <v>68</v>
      </c>
      <c r="E135" s="418"/>
    </row>
    <row r="136" spans="1:5" ht="13.15" customHeight="1" x14ac:dyDescent="0.2">
      <c r="A136" s="418" t="s">
        <v>251</v>
      </c>
      <c r="B136" s="417" t="s">
        <v>234</v>
      </c>
      <c r="C136" s="420"/>
      <c r="D136" s="418" t="s">
        <v>68</v>
      </c>
      <c r="E136" s="418"/>
    </row>
    <row r="137" spans="1:5" ht="13.15" customHeight="1" x14ac:dyDescent="0.2">
      <c r="A137" s="418" t="s">
        <v>252</v>
      </c>
      <c r="B137" s="417" t="s">
        <v>236</v>
      </c>
      <c r="C137" s="420"/>
      <c r="D137" s="418" t="s">
        <v>68</v>
      </c>
      <c r="E137" s="418"/>
    </row>
    <row r="138" spans="1:5" ht="13.15" customHeight="1" x14ac:dyDescent="0.2">
      <c r="A138" s="418" t="s">
        <v>253</v>
      </c>
      <c r="B138" s="417" t="s">
        <v>238</v>
      </c>
      <c r="C138" s="420"/>
      <c r="D138" s="418" t="s">
        <v>68</v>
      </c>
      <c r="E138" s="418"/>
    </row>
    <row r="139" spans="1:5" ht="13.15" customHeight="1" x14ac:dyDescent="0.2">
      <c r="A139" s="418" t="s">
        <v>254</v>
      </c>
      <c r="B139" s="417" t="s">
        <v>240</v>
      </c>
      <c r="C139" s="420"/>
      <c r="D139" s="418" t="s">
        <v>68</v>
      </c>
      <c r="E139" s="418"/>
    </row>
    <row r="140" spans="1:5" ht="13.15" customHeight="1" x14ac:dyDescent="0.2">
      <c r="A140" s="169" t="s">
        <v>255</v>
      </c>
      <c r="B140" s="417" t="s">
        <v>256</v>
      </c>
      <c r="C140" s="420"/>
      <c r="D140" s="418" t="s">
        <v>68</v>
      </c>
      <c r="E140" s="418"/>
    </row>
    <row r="141" spans="1:5" ht="13.15" customHeight="1" x14ac:dyDescent="0.2">
      <c r="A141" s="418" t="s">
        <v>257</v>
      </c>
      <c r="B141" s="417" t="s">
        <v>232</v>
      </c>
      <c r="C141" s="420"/>
      <c r="D141" s="418" t="s">
        <v>68</v>
      </c>
      <c r="E141" s="418"/>
    </row>
    <row r="142" spans="1:5" ht="13.15" customHeight="1" x14ac:dyDescent="0.2">
      <c r="A142" s="418" t="s">
        <v>258</v>
      </c>
      <c r="B142" s="417" t="s">
        <v>234</v>
      </c>
      <c r="C142" s="420"/>
      <c r="D142" s="418" t="s">
        <v>68</v>
      </c>
      <c r="E142" s="418"/>
    </row>
    <row r="143" spans="1:5" ht="13.15" customHeight="1" x14ac:dyDescent="0.2">
      <c r="A143" s="418" t="s">
        <v>259</v>
      </c>
      <c r="B143" s="417" t="s">
        <v>236</v>
      </c>
      <c r="C143" s="420"/>
      <c r="D143" s="418" t="s">
        <v>68</v>
      </c>
      <c r="E143" s="418"/>
    </row>
    <row r="144" spans="1:5" ht="13.15" customHeight="1" x14ac:dyDescent="0.2">
      <c r="A144" s="418" t="s">
        <v>260</v>
      </c>
      <c r="B144" s="417" t="s">
        <v>238</v>
      </c>
      <c r="C144" s="420"/>
      <c r="D144" s="418" t="s">
        <v>68</v>
      </c>
      <c r="E144" s="418"/>
    </row>
    <row r="145" spans="1:5" ht="13.15" customHeight="1" x14ac:dyDescent="0.2">
      <c r="A145" s="418" t="s">
        <v>261</v>
      </c>
      <c r="B145" s="417" t="s">
        <v>240</v>
      </c>
      <c r="C145" s="420"/>
      <c r="D145" s="418" t="s">
        <v>68</v>
      </c>
      <c r="E145" s="418"/>
    </row>
    <row r="146" spans="1:5" ht="13.15" customHeight="1" x14ac:dyDescent="0.2">
      <c r="A146" s="169" t="s">
        <v>262</v>
      </c>
      <c r="B146" s="417" t="s">
        <v>263</v>
      </c>
      <c r="C146" s="420"/>
      <c r="D146" s="418" t="s">
        <v>68</v>
      </c>
      <c r="E146" s="418"/>
    </row>
    <row r="147" spans="1:5" ht="13.15" customHeight="1" x14ac:dyDescent="0.2">
      <c r="A147" s="418" t="s">
        <v>264</v>
      </c>
      <c r="B147" s="417" t="s">
        <v>232</v>
      </c>
      <c r="C147" s="420"/>
      <c r="D147" s="418" t="s">
        <v>68</v>
      </c>
      <c r="E147" s="418"/>
    </row>
    <row r="148" spans="1:5" ht="13.15" customHeight="1" x14ac:dyDescent="0.2">
      <c r="A148" s="418" t="s">
        <v>265</v>
      </c>
      <c r="B148" s="417" t="s">
        <v>234</v>
      </c>
      <c r="C148" s="420"/>
      <c r="D148" s="418" t="s">
        <v>68</v>
      </c>
      <c r="E148" s="418"/>
    </row>
    <row r="149" spans="1:5" ht="13.15" customHeight="1" x14ac:dyDescent="0.2">
      <c r="A149" s="418" t="s">
        <v>266</v>
      </c>
      <c r="B149" s="417" t="s">
        <v>236</v>
      </c>
      <c r="C149" s="420"/>
      <c r="D149" s="418" t="s">
        <v>68</v>
      </c>
      <c r="E149" s="418"/>
    </row>
    <row r="150" spans="1:5" ht="13.15" customHeight="1" x14ac:dyDescent="0.2">
      <c r="A150" s="418" t="s">
        <v>267</v>
      </c>
      <c r="B150" s="417" t="s">
        <v>268</v>
      </c>
      <c r="C150" s="420"/>
      <c r="D150" s="418" t="s">
        <v>68</v>
      </c>
      <c r="E150" s="418"/>
    </row>
    <row r="151" spans="1:5" ht="13.15" customHeight="1" x14ac:dyDescent="0.2">
      <c r="A151" s="418" t="s">
        <v>269</v>
      </c>
      <c r="B151" s="417" t="s">
        <v>240</v>
      </c>
      <c r="C151" s="420"/>
      <c r="D151" s="418" t="s">
        <v>68</v>
      </c>
      <c r="E151" s="418"/>
    </row>
    <row r="152" spans="1:5" ht="13.15" customHeight="1" x14ac:dyDescent="0.2">
      <c r="A152" s="169" t="s">
        <v>270</v>
      </c>
      <c r="B152" s="417" t="s">
        <v>271</v>
      </c>
      <c r="C152" s="420"/>
      <c r="D152" s="418" t="s">
        <v>68</v>
      </c>
      <c r="E152" s="418"/>
    </row>
    <row r="153" spans="1:5" ht="13.15" customHeight="1" x14ac:dyDescent="0.2">
      <c r="A153" s="418" t="s">
        <v>272</v>
      </c>
      <c r="B153" s="417" t="s">
        <v>232</v>
      </c>
      <c r="C153" s="420"/>
      <c r="D153" s="418" t="s">
        <v>68</v>
      </c>
      <c r="E153" s="465"/>
    </row>
    <row r="154" spans="1:5" ht="13.15" customHeight="1" x14ac:dyDescent="0.2">
      <c r="A154" s="418" t="s">
        <v>273</v>
      </c>
      <c r="B154" s="417" t="s">
        <v>234</v>
      </c>
      <c r="C154" s="420"/>
      <c r="D154" s="418" t="s">
        <v>68</v>
      </c>
      <c r="E154" s="465"/>
    </row>
    <row r="155" spans="1:5" ht="13.15" customHeight="1" x14ac:dyDescent="0.2">
      <c r="A155" s="418" t="s">
        <v>274</v>
      </c>
      <c r="B155" s="417" t="s">
        <v>236</v>
      </c>
      <c r="C155" s="420"/>
      <c r="D155" s="418" t="s">
        <v>68</v>
      </c>
      <c r="E155" s="465"/>
    </row>
    <row r="156" spans="1:5" ht="13.15" customHeight="1" x14ac:dyDescent="0.2">
      <c r="A156" s="418" t="s">
        <v>275</v>
      </c>
      <c r="B156" s="417" t="s">
        <v>268</v>
      </c>
      <c r="C156" s="420"/>
      <c r="D156" s="418" t="s">
        <v>68</v>
      </c>
      <c r="E156" s="465"/>
    </row>
    <row r="157" spans="1:5" ht="13.15" customHeight="1" x14ac:dyDescent="0.2">
      <c r="A157" s="418" t="s">
        <v>276</v>
      </c>
      <c r="B157" s="417" t="s">
        <v>240</v>
      </c>
      <c r="C157" s="420"/>
      <c r="D157" s="418" t="s">
        <v>68</v>
      </c>
      <c r="E157" s="465"/>
    </row>
    <row r="158" spans="1:5" ht="13.15" customHeight="1" x14ac:dyDescent="0.2">
      <c r="A158" s="169" t="s">
        <v>277</v>
      </c>
      <c r="B158" s="417" t="s">
        <v>278</v>
      </c>
      <c r="C158" s="420"/>
      <c r="D158" s="418" t="s">
        <v>68</v>
      </c>
      <c r="E158" s="465"/>
    </row>
    <row r="159" spans="1:5" ht="13.15" customHeight="1" x14ac:dyDescent="0.2">
      <c r="A159" s="418" t="s">
        <v>279</v>
      </c>
      <c r="B159" s="417" t="s">
        <v>232</v>
      </c>
      <c r="C159" s="420"/>
      <c r="D159" s="418" t="s">
        <v>68</v>
      </c>
      <c r="E159" s="465"/>
    </row>
    <row r="160" spans="1:5" ht="13.15" customHeight="1" x14ac:dyDescent="0.2">
      <c r="A160" s="418" t="s">
        <v>280</v>
      </c>
      <c r="B160" s="417" t="s">
        <v>234</v>
      </c>
      <c r="C160" s="420"/>
      <c r="D160" s="418" t="s">
        <v>68</v>
      </c>
      <c r="E160" s="465"/>
    </row>
    <row r="161" spans="1:5" ht="13.15" customHeight="1" x14ac:dyDescent="0.2">
      <c r="A161" s="418" t="s">
        <v>281</v>
      </c>
      <c r="B161" s="417" t="s">
        <v>236</v>
      </c>
      <c r="C161" s="420"/>
      <c r="D161" s="418" t="s">
        <v>68</v>
      </c>
      <c r="E161" s="465"/>
    </row>
    <row r="162" spans="1:5" ht="13.15" customHeight="1" x14ac:dyDescent="0.2">
      <c r="A162" s="418" t="s">
        <v>282</v>
      </c>
      <c r="B162" s="417" t="s">
        <v>268</v>
      </c>
      <c r="C162" s="420"/>
      <c r="D162" s="418" t="s">
        <v>68</v>
      </c>
      <c r="E162" s="465"/>
    </row>
    <row r="163" spans="1:5" ht="13.15" customHeight="1" x14ac:dyDescent="0.2">
      <c r="A163" s="418" t="s">
        <v>283</v>
      </c>
      <c r="B163" s="417" t="s">
        <v>240</v>
      </c>
      <c r="C163" s="420"/>
      <c r="D163" s="418" t="s">
        <v>68</v>
      </c>
      <c r="E163" s="465"/>
    </row>
    <row r="164" spans="1:5" ht="13.15" customHeight="1" x14ac:dyDescent="0.2">
      <c r="A164" s="169" t="s">
        <v>284</v>
      </c>
      <c r="B164" s="448" t="s">
        <v>285</v>
      </c>
      <c r="C164" s="420"/>
      <c r="D164" s="418" t="s">
        <v>68</v>
      </c>
      <c r="E164" s="621"/>
    </row>
    <row r="165" spans="1:5" ht="13.15" customHeight="1" x14ac:dyDescent="0.2">
      <c r="A165" s="418" t="s">
        <v>286</v>
      </c>
      <c r="B165" s="448" t="s">
        <v>232</v>
      </c>
      <c r="C165" s="420"/>
      <c r="D165" s="418" t="s">
        <v>68</v>
      </c>
      <c r="E165" s="621"/>
    </row>
    <row r="166" spans="1:5" ht="13.15" customHeight="1" x14ac:dyDescent="0.2">
      <c r="A166" s="418" t="s">
        <v>287</v>
      </c>
      <c r="B166" s="448" t="s">
        <v>288</v>
      </c>
      <c r="C166" s="420"/>
      <c r="D166" s="418" t="s">
        <v>68</v>
      </c>
      <c r="E166" s="621"/>
    </row>
    <row r="167" spans="1:5" ht="13.15" customHeight="1" x14ac:dyDescent="0.2">
      <c r="A167" s="169" t="s">
        <v>289</v>
      </c>
      <c r="B167" s="448" t="s">
        <v>290</v>
      </c>
      <c r="C167" s="420"/>
      <c r="D167" s="418" t="s">
        <v>68</v>
      </c>
      <c r="E167" s="621"/>
    </row>
    <row r="168" spans="1:5" ht="13.15" customHeight="1" x14ac:dyDescent="0.2">
      <c r="A168" s="418" t="s">
        <v>291</v>
      </c>
      <c r="B168" s="448" t="s">
        <v>232</v>
      </c>
      <c r="C168" s="420"/>
      <c r="D168" s="418" t="s">
        <v>68</v>
      </c>
      <c r="E168" s="621"/>
    </row>
    <row r="169" spans="1:5" ht="13.15" customHeight="1" x14ac:dyDescent="0.2">
      <c r="A169" s="418" t="s">
        <v>292</v>
      </c>
      <c r="B169" s="448" t="s">
        <v>288</v>
      </c>
      <c r="C169" s="420"/>
      <c r="D169" s="418" t="s">
        <v>68</v>
      </c>
      <c r="E169" s="621"/>
    </row>
    <row r="170" spans="1:5" ht="13.15" customHeight="1" x14ac:dyDescent="0.2">
      <c r="A170" s="169" t="s">
        <v>284</v>
      </c>
      <c r="B170" s="417" t="s">
        <v>293</v>
      </c>
      <c r="C170" s="420"/>
      <c r="D170" s="418" t="s">
        <v>68</v>
      </c>
      <c r="E170" s="465"/>
    </row>
    <row r="171" spans="1:5" ht="13.15" customHeight="1" x14ac:dyDescent="0.2">
      <c r="A171" s="169" t="s">
        <v>289</v>
      </c>
      <c r="B171" s="417" t="s">
        <v>294</v>
      </c>
      <c r="C171" s="420"/>
      <c r="D171" s="418" t="s">
        <v>68</v>
      </c>
      <c r="E171" s="465"/>
    </row>
    <row r="173" spans="1:5" ht="13.15" customHeight="1" x14ac:dyDescent="0.2">
      <c r="A173" s="9">
        <v>8</v>
      </c>
      <c r="B173" s="109" t="s">
        <v>295</v>
      </c>
      <c r="C173" s="170" t="s">
        <v>4</v>
      </c>
      <c r="D173" s="169" t="s">
        <v>5</v>
      </c>
      <c r="E173" s="169" t="s">
        <v>6</v>
      </c>
    </row>
    <row r="174" spans="1:5" ht="13.15" customHeight="1" x14ac:dyDescent="0.2">
      <c r="A174" s="9" t="s">
        <v>296</v>
      </c>
      <c r="B174" s="109" t="s">
        <v>297</v>
      </c>
      <c r="C174" s="420"/>
      <c r="D174" s="407"/>
      <c r="E174" s="418"/>
    </row>
    <row r="175" spans="1:5" ht="13.15" customHeight="1" x14ac:dyDescent="0.2">
      <c r="A175" s="419" t="s">
        <v>298</v>
      </c>
      <c r="B175" s="466" t="s">
        <v>299</v>
      </c>
      <c r="C175" s="420"/>
      <c r="D175" s="418" t="s">
        <v>300</v>
      </c>
      <c r="E175" s="418"/>
    </row>
    <row r="176" spans="1:5" ht="13.15" customHeight="1" x14ac:dyDescent="0.2">
      <c r="A176" s="419" t="s">
        <v>301</v>
      </c>
      <c r="B176" s="466" t="s">
        <v>302</v>
      </c>
      <c r="C176" s="420"/>
      <c r="D176" s="418" t="s">
        <v>300</v>
      </c>
      <c r="E176" s="418"/>
    </row>
    <row r="177" spans="1:5" ht="13.15" customHeight="1" x14ac:dyDescent="0.2">
      <c r="A177" s="419" t="s">
        <v>303</v>
      </c>
      <c r="B177" s="466" t="s">
        <v>304</v>
      </c>
      <c r="C177" s="420"/>
      <c r="D177" s="418" t="s">
        <v>300</v>
      </c>
      <c r="E177" s="418"/>
    </row>
    <row r="178" spans="1:5" ht="13.15" customHeight="1" x14ac:dyDescent="0.2">
      <c r="A178" s="419" t="s">
        <v>305</v>
      </c>
      <c r="B178" s="466" t="s">
        <v>306</v>
      </c>
      <c r="C178" s="420"/>
      <c r="D178" s="418" t="s">
        <v>300</v>
      </c>
      <c r="E178" s="418"/>
    </row>
    <row r="179" spans="1:5" ht="13.15" customHeight="1" x14ac:dyDescent="0.2">
      <c r="A179" s="419" t="s">
        <v>307</v>
      </c>
      <c r="B179" s="466" t="s">
        <v>308</v>
      </c>
      <c r="C179" s="420"/>
      <c r="D179" s="418" t="s">
        <v>300</v>
      </c>
      <c r="E179" s="418"/>
    </row>
    <row r="180" spans="1:5" ht="13.15" customHeight="1" x14ac:dyDescent="0.2">
      <c r="A180" s="419" t="s">
        <v>309</v>
      </c>
      <c r="B180" s="466" t="s">
        <v>310</v>
      </c>
      <c r="C180" s="420"/>
      <c r="D180" s="418" t="s">
        <v>300</v>
      </c>
      <c r="E180" s="418"/>
    </row>
    <row r="181" spans="1:5" ht="13.15" customHeight="1" x14ac:dyDescent="0.2">
      <c r="A181" s="419" t="s">
        <v>311</v>
      </c>
      <c r="B181" s="417" t="s">
        <v>312</v>
      </c>
      <c r="C181" s="461"/>
      <c r="D181" s="418" t="s">
        <v>25</v>
      </c>
      <c r="E181" s="418"/>
    </row>
    <row r="182" spans="1:5" ht="13.15" customHeight="1" x14ac:dyDescent="0.2">
      <c r="A182" s="419" t="s">
        <v>313</v>
      </c>
      <c r="B182" s="417" t="s">
        <v>314</v>
      </c>
      <c r="C182" s="420"/>
      <c r="D182" s="418" t="s">
        <v>315</v>
      </c>
      <c r="E182" s="418"/>
    </row>
    <row r="183" spans="1:5" s="622" customFormat="1" ht="13.15" customHeight="1" x14ac:dyDescent="0.2">
      <c r="A183" s="419" t="s">
        <v>316</v>
      </c>
      <c r="B183" s="417" t="s">
        <v>317</v>
      </c>
      <c r="C183" s="420"/>
      <c r="D183" s="418" t="s">
        <v>318</v>
      </c>
      <c r="E183" s="418"/>
    </row>
    <row r="184" spans="1:5" ht="13.15" customHeight="1" x14ac:dyDescent="0.2">
      <c r="A184" s="419" t="s">
        <v>319</v>
      </c>
      <c r="B184" s="417" t="s">
        <v>320</v>
      </c>
      <c r="C184" s="420"/>
      <c r="D184" s="418" t="s">
        <v>315</v>
      </c>
      <c r="E184" s="418"/>
    </row>
    <row r="185" spans="1:5" s="617" customFormat="1" ht="13.15" customHeight="1" x14ac:dyDescent="0.2">
      <c r="A185" s="419" t="s">
        <v>321</v>
      </c>
      <c r="B185" s="417" t="s">
        <v>322</v>
      </c>
      <c r="C185" s="420"/>
      <c r="D185" s="418" t="s">
        <v>323</v>
      </c>
      <c r="E185" s="418"/>
    </row>
    <row r="186" spans="1:5" ht="13.15" customHeight="1" x14ac:dyDescent="0.2">
      <c r="A186" s="419" t="s">
        <v>324</v>
      </c>
      <c r="B186" s="417" t="s">
        <v>325</v>
      </c>
      <c r="C186" s="458"/>
      <c r="D186" s="418" t="s">
        <v>326</v>
      </c>
      <c r="E186" s="418"/>
    </row>
    <row r="187" spans="1:5" ht="13.15" customHeight="1" x14ac:dyDescent="0.2">
      <c r="A187" s="419" t="s">
        <v>327</v>
      </c>
      <c r="B187" s="417" t="s">
        <v>328</v>
      </c>
      <c r="C187" s="458"/>
      <c r="D187" s="418" t="s">
        <v>326</v>
      </c>
      <c r="E187" s="418"/>
    </row>
    <row r="188" spans="1:5" ht="13.15" customHeight="1" x14ac:dyDescent="0.2">
      <c r="A188" s="419" t="s">
        <v>329</v>
      </c>
      <c r="B188" s="417" t="s">
        <v>330</v>
      </c>
      <c r="C188" s="458"/>
      <c r="D188" s="418" t="s">
        <v>326</v>
      </c>
      <c r="E188" s="418"/>
    </row>
    <row r="189" spans="1:5" ht="13.15" customHeight="1" x14ac:dyDescent="0.2">
      <c r="A189" s="419" t="s">
        <v>331</v>
      </c>
      <c r="B189" s="417" t="s">
        <v>332</v>
      </c>
      <c r="C189" s="461"/>
      <c r="D189" s="418" t="s">
        <v>25</v>
      </c>
      <c r="E189" s="418"/>
    </row>
    <row r="190" spans="1:5" ht="13.15" customHeight="1" x14ac:dyDescent="0.2">
      <c r="A190" s="419" t="s">
        <v>333</v>
      </c>
      <c r="B190" s="417" t="s">
        <v>334</v>
      </c>
      <c r="C190" s="461"/>
      <c r="D190" s="418" t="s">
        <v>25</v>
      </c>
      <c r="E190" s="418"/>
    </row>
    <row r="191" spans="1:5" ht="13.15" customHeight="1" x14ac:dyDescent="0.2">
      <c r="A191" s="419" t="s">
        <v>335</v>
      </c>
      <c r="B191" s="417" t="s">
        <v>336</v>
      </c>
      <c r="C191" s="467"/>
      <c r="D191" s="418" t="s">
        <v>337</v>
      </c>
      <c r="E191" s="418"/>
    </row>
    <row r="192" spans="1:5" ht="13.15" customHeight="1" x14ac:dyDescent="0.2">
      <c r="A192" s="419" t="s">
        <v>338</v>
      </c>
      <c r="B192" s="417" t="s">
        <v>339</v>
      </c>
      <c r="C192" s="467"/>
      <c r="D192" s="418" t="s">
        <v>337</v>
      </c>
      <c r="E192" s="418"/>
    </row>
    <row r="193" spans="1:5" ht="13.15" customHeight="1" x14ac:dyDescent="0.2">
      <c r="A193" s="419" t="s">
        <v>340</v>
      </c>
      <c r="B193" s="417" t="s">
        <v>341</v>
      </c>
      <c r="C193" s="467"/>
      <c r="D193" s="418" t="s">
        <v>337</v>
      </c>
      <c r="E193" s="418"/>
    </row>
    <row r="194" spans="1:5" ht="13.15" customHeight="1" x14ac:dyDescent="0.2">
      <c r="A194" s="9" t="s">
        <v>342</v>
      </c>
      <c r="B194" s="109" t="s">
        <v>343</v>
      </c>
      <c r="C194" s="420"/>
      <c r="D194" s="418"/>
      <c r="E194" s="418"/>
    </row>
    <row r="195" spans="1:5" ht="13.15" customHeight="1" x14ac:dyDescent="0.2">
      <c r="A195" s="419" t="s">
        <v>344</v>
      </c>
      <c r="B195" s="417" t="s">
        <v>345</v>
      </c>
      <c r="C195" s="458"/>
      <c r="D195" s="418" t="s">
        <v>346</v>
      </c>
      <c r="E195" s="418"/>
    </row>
    <row r="196" spans="1:5" ht="13.15" customHeight="1" x14ac:dyDescent="0.2">
      <c r="A196" s="419" t="s">
        <v>347</v>
      </c>
      <c r="B196" s="417" t="s">
        <v>348</v>
      </c>
      <c r="C196" s="458"/>
      <c r="D196" s="418" t="s">
        <v>346</v>
      </c>
      <c r="E196" s="418"/>
    </row>
    <row r="197" spans="1:5" ht="13.15" customHeight="1" x14ac:dyDescent="0.2">
      <c r="A197" s="419" t="s">
        <v>349</v>
      </c>
      <c r="B197" s="417" t="s">
        <v>350</v>
      </c>
      <c r="C197" s="458"/>
      <c r="D197" s="418" t="s">
        <v>346</v>
      </c>
      <c r="E197" s="418"/>
    </row>
    <row r="198" spans="1:5" ht="13.15" customHeight="1" x14ac:dyDescent="0.2">
      <c r="A198" s="419" t="s">
        <v>351</v>
      </c>
      <c r="B198" s="417" t="s">
        <v>352</v>
      </c>
      <c r="C198" s="458"/>
      <c r="D198" s="418" t="s">
        <v>346</v>
      </c>
      <c r="E198" s="418"/>
    </row>
    <row r="199" spans="1:5" ht="13.15" customHeight="1" x14ac:dyDescent="0.2">
      <c r="A199" s="419" t="s">
        <v>353</v>
      </c>
      <c r="B199" s="417" t="s">
        <v>354</v>
      </c>
      <c r="C199" s="458"/>
      <c r="D199" s="418" t="s">
        <v>346</v>
      </c>
      <c r="E199" s="418"/>
    </row>
    <row r="200" spans="1:5" ht="13.15" customHeight="1" x14ac:dyDescent="0.2">
      <c r="A200" s="419" t="s">
        <v>355</v>
      </c>
      <c r="B200" s="417" t="s">
        <v>356</v>
      </c>
      <c r="C200" s="458"/>
      <c r="D200" s="418" t="s">
        <v>346</v>
      </c>
      <c r="E200" s="418"/>
    </row>
    <row r="201" spans="1:5" ht="13.15" customHeight="1" x14ac:dyDescent="0.2">
      <c r="A201" s="419" t="s">
        <v>357</v>
      </c>
      <c r="B201" s="417" t="s">
        <v>358</v>
      </c>
      <c r="C201" s="458"/>
      <c r="D201" s="418" t="s">
        <v>346</v>
      </c>
      <c r="E201" s="418"/>
    </row>
    <row r="202" spans="1:5" ht="13.15" customHeight="1" x14ac:dyDescent="0.2">
      <c r="A202" s="419" t="s">
        <v>359</v>
      </c>
      <c r="B202" s="417" t="s">
        <v>360</v>
      </c>
      <c r="C202" s="458"/>
      <c r="D202" s="418" t="s">
        <v>346</v>
      </c>
      <c r="E202" s="418"/>
    </row>
    <row r="203" spans="1:5" ht="13.15" customHeight="1" x14ac:dyDescent="0.2">
      <c r="A203" s="419" t="s">
        <v>361</v>
      </c>
      <c r="B203" s="417" t="s">
        <v>362</v>
      </c>
      <c r="C203" s="458"/>
      <c r="D203" s="418" t="s">
        <v>363</v>
      </c>
      <c r="E203" s="418"/>
    </row>
    <row r="204" spans="1:5" ht="13.15" customHeight="1" x14ac:dyDescent="0.2">
      <c r="A204" s="419" t="s">
        <v>364</v>
      </c>
      <c r="B204" s="417" t="s">
        <v>362</v>
      </c>
      <c r="C204" s="623"/>
      <c r="D204" s="624" t="s">
        <v>346</v>
      </c>
      <c r="E204" s="418"/>
    </row>
    <row r="205" spans="1:5" ht="13.15" customHeight="1" x14ac:dyDescent="0.2">
      <c r="A205" s="419" t="s">
        <v>365</v>
      </c>
      <c r="B205" s="417" t="s">
        <v>366</v>
      </c>
      <c r="C205" s="623"/>
      <c r="D205" s="624" t="s">
        <v>367</v>
      </c>
      <c r="E205" s="418"/>
    </row>
    <row r="206" spans="1:5" ht="13.15" customHeight="1" x14ac:dyDescent="0.2">
      <c r="A206" s="419" t="s">
        <v>368</v>
      </c>
      <c r="B206" s="625" t="s">
        <v>369</v>
      </c>
      <c r="C206" s="623"/>
      <c r="D206" s="624" t="s">
        <v>367</v>
      </c>
      <c r="E206" s="418"/>
    </row>
    <row r="207" spans="1:5" s="152" customFormat="1" ht="13.15" customHeight="1" x14ac:dyDescent="0.2">
      <c r="A207" s="419" t="s">
        <v>370</v>
      </c>
      <c r="B207" s="262" t="s">
        <v>371</v>
      </c>
      <c r="C207" s="623"/>
      <c r="D207" s="624" t="s">
        <v>363</v>
      </c>
      <c r="E207" s="418"/>
    </row>
    <row r="208" spans="1:5" ht="13.15" customHeight="1" x14ac:dyDescent="0.2">
      <c r="A208" s="419" t="s">
        <v>372</v>
      </c>
      <c r="B208" s="417" t="s">
        <v>371</v>
      </c>
      <c r="C208" s="458"/>
      <c r="D208" s="418" t="s">
        <v>346</v>
      </c>
      <c r="E208" s="418"/>
    </row>
    <row r="209" spans="1:5" ht="13.15" customHeight="1" x14ac:dyDescent="0.2">
      <c r="A209" s="419" t="s">
        <v>373</v>
      </c>
      <c r="B209" s="417" t="s">
        <v>374</v>
      </c>
      <c r="C209" s="458"/>
      <c r="D209" s="418" t="s">
        <v>363</v>
      </c>
      <c r="E209" s="418"/>
    </row>
    <row r="210" spans="1:5" ht="13.15" customHeight="1" x14ac:dyDescent="0.2">
      <c r="A210" s="419" t="s">
        <v>375</v>
      </c>
      <c r="B210" s="417" t="s">
        <v>374</v>
      </c>
      <c r="C210" s="458"/>
      <c r="D210" s="418" t="s">
        <v>346</v>
      </c>
      <c r="E210" s="418"/>
    </row>
    <row r="211" spans="1:5" ht="13.15" customHeight="1" x14ac:dyDescent="0.2">
      <c r="A211" s="419" t="s">
        <v>376</v>
      </c>
      <c r="B211" s="417" t="s">
        <v>377</v>
      </c>
      <c r="C211" s="458"/>
      <c r="D211" s="418" t="s">
        <v>367</v>
      </c>
      <c r="E211" s="418"/>
    </row>
    <row r="212" spans="1:5" ht="13.15" customHeight="1" x14ac:dyDescent="0.2">
      <c r="A212" s="419" t="s">
        <v>378</v>
      </c>
      <c r="B212" s="318" t="s">
        <v>379</v>
      </c>
      <c r="C212" s="458"/>
      <c r="D212" s="418" t="s">
        <v>380</v>
      </c>
      <c r="E212" s="418"/>
    </row>
    <row r="213" spans="1:5" ht="13.15" customHeight="1" x14ac:dyDescent="0.2">
      <c r="A213" s="419" t="s">
        <v>381</v>
      </c>
      <c r="B213" s="417" t="s">
        <v>382</v>
      </c>
      <c r="C213" s="458"/>
      <c r="D213" s="418" t="s">
        <v>346</v>
      </c>
      <c r="E213" s="418"/>
    </row>
    <row r="214" spans="1:5" ht="13.15" customHeight="1" x14ac:dyDescent="0.2">
      <c r="A214" s="419" t="s">
        <v>383</v>
      </c>
      <c r="B214" s="417" t="s">
        <v>384</v>
      </c>
      <c r="C214" s="458"/>
      <c r="D214" s="418" t="s">
        <v>346</v>
      </c>
      <c r="E214" s="418"/>
    </row>
    <row r="215" spans="1:5" ht="13.15" customHeight="1" x14ac:dyDescent="0.2">
      <c r="A215" s="419" t="s">
        <v>385</v>
      </c>
      <c r="B215" s="417" t="s">
        <v>386</v>
      </c>
      <c r="C215" s="458"/>
      <c r="D215" s="418" t="s">
        <v>346</v>
      </c>
      <c r="E215" s="418"/>
    </row>
    <row r="216" spans="1:5" ht="13.15" customHeight="1" x14ac:dyDescent="0.2">
      <c r="A216" s="419" t="s">
        <v>387</v>
      </c>
      <c r="B216" s="417" t="s">
        <v>388</v>
      </c>
      <c r="C216" s="458"/>
      <c r="D216" s="418" t="s">
        <v>346</v>
      </c>
      <c r="E216" s="418"/>
    </row>
    <row r="217" spans="1:5" ht="13.15" customHeight="1" x14ac:dyDescent="0.2">
      <c r="A217" s="419" t="s">
        <v>389</v>
      </c>
      <c r="B217" s="417" t="s">
        <v>390</v>
      </c>
      <c r="C217" s="458"/>
      <c r="D217" s="418" t="s">
        <v>346</v>
      </c>
      <c r="E217" s="418"/>
    </row>
    <row r="218" spans="1:5" ht="13.15" customHeight="1" x14ac:dyDescent="0.2">
      <c r="A218" s="419" t="s">
        <v>391</v>
      </c>
      <c r="B218" s="417" t="s">
        <v>392</v>
      </c>
      <c r="C218" s="458"/>
      <c r="D218" s="418" t="s">
        <v>346</v>
      </c>
      <c r="E218" s="418"/>
    </row>
    <row r="219" spans="1:5" ht="13.15" customHeight="1" x14ac:dyDescent="0.2">
      <c r="A219" s="419" t="s">
        <v>393</v>
      </c>
      <c r="B219" s="417" t="s">
        <v>394</v>
      </c>
      <c r="C219" s="458"/>
      <c r="D219" s="418" t="s">
        <v>346</v>
      </c>
      <c r="E219" s="418"/>
    </row>
    <row r="220" spans="1:5" ht="13.15" customHeight="1" x14ac:dyDescent="0.2">
      <c r="A220" s="419" t="s">
        <v>395</v>
      </c>
      <c r="B220" s="417" t="s">
        <v>396</v>
      </c>
      <c r="C220" s="458"/>
      <c r="D220" s="418" t="s">
        <v>346</v>
      </c>
      <c r="E220" s="418"/>
    </row>
    <row r="221" spans="1:5" ht="13.15" customHeight="1" x14ac:dyDescent="0.2">
      <c r="A221" s="419" t="s">
        <v>397</v>
      </c>
      <c r="B221" s="417" t="s">
        <v>398</v>
      </c>
      <c r="C221" s="458"/>
      <c r="D221" s="418" t="s">
        <v>367</v>
      </c>
      <c r="E221" s="418"/>
    </row>
    <row r="222" spans="1:5" ht="13.15" customHeight="1" x14ac:dyDescent="0.2">
      <c r="A222" s="419" t="s">
        <v>399</v>
      </c>
      <c r="B222" s="417" t="s">
        <v>400</v>
      </c>
      <c r="C222" s="458"/>
      <c r="D222" s="418" t="s">
        <v>367</v>
      </c>
      <c r="E222" s="418"/>
    </row>
    <row r="223" spans="1:5" ht="13.15" customHeight="1" x14ac:dyDescent="0.2">
      <c r="A223" s="419" t="s">
        <v>401</v>
      </c>
      <c r="B223" s="417" t="s">
        <v>402</v>
      </c>
      <c r="C223" s="458"/>
      <c r="D223" s="418" t="s">
        <v>367</v>
      </c>
      <c r="E223" s="418"/>
    </row>
    <row r="224" spans="1:5" ht="13.15" customHeight="1" x14ac:dyDescent="0.2">
      <c r="A224" s="9" t="s">
        <v>403</v>
      </c>
      <c r="B224" s="109" t="s">
        <v>404</v>
      </c>
      <c r="C224" s="170" t="s">
        <v>4</v>
      </c>
      <c r="D224" s="169" t="s">
        <v>5</v>
      </c>
      <c r="E224" s="169" t="s">
        <v>6</v>
      </c>
    </row>
    <row r="225" spans="1:5" ht="13.15" customHeight="1" x14ac:dyDescent="0.2">
      <c r="A225" s="419" t="s">
        <v>405</v>
      </c>
      <c r="B225" s="417" t="s">
        <v>406</v>
      </c>
      <c r="C225" s="420"/>
      <c r="D225" s="418" t="s">
        <v>407</v>
      </c>
      <c r="E225" s="418"/>
    </row>
    <row r="226" spans="1:5" ht="13.15" customHeight="1" x14ac:dyDescent="0.2">
      <c r="A226" s="419" t="s">
        <v>408</v>
      </c>
      <c r="B226" s="417" t="s">
        <v>409</v>
      </c>
      <c r="C226" s="420"/>
      <c r="D226" s="418" t="s">
        <v>407</v>
      </c>
      <c r="E226" s="418"/>
    </row>
    <row r="227" spans="1:5" ht="13.15" customHeight="1" x14ac:dyDescent="0.2">
      <c r="A227" s="419" t="s">
        <v>410</v>
      </c>
      <c r="B227" s="417" t="s">
        <v>411</v>
      </c>
      <c r="C227" s="420"/>
      <c r="D227" s="418" t="s">
        <v>407</v>
      </c>
      <c r="E227" s="418"/>
    </row>
    <row r="228" spans="1:5" ht="13.15" customHeight="1" x14ac:dyDescent="0.2">
      <c r="A228" s="419" t="s">
        <v>412</v>
      </c>
      <c r="B228" s="417" t="s">
        <v>413</v>
      </c>
      <c r="C228" s="420"/>
      <c r="D228" s="418" t="s">
        <v>407</v>
      </c>
      <c r="E228" s="418"/>
    </row>
    <row r="229" spans="1:5" ht="13.15" customHeight="1" x14ac:dyDescent="0.2">
      <c r="A229" s="419" t="s">
        <v>414</v>
      </c>
      <c r="B229" s="417" t="s">
        <v>129</v>
      </c>
      <c r="C229" s="420"/>
      <c r="D229" s="418" t="s">
        <v>415</v>
      </c>
      <c r="E229" s="418"/>
    </row>
    <row r="230" spans="1:5" ht="13.15" customHeight="1" x14ac:dyDescent="0.2">
      <c r="A230" s="419" t="s">
        <v>416</v>
      </c>
      <c r="B230" s="417" t="s">
        <v>417</v>
      </c>
      <c r="C230" s="420"/>
      <c r="D230" s="418" t="s">
        <v>415</v>
      </c>
      <c r="E230" s="418"/>
    </row>
    <row r="231" spans="1:5" ht="13.15" customHeight="1" x14ac:dyDescent="0.2">
      <c r="A231" s="419" t="s">
        <v>418</v>
      </c>
      <c r="B231" s="417" t="s">
        <v>137</v>
      </c>
      <c r="C231" s="420"/>
      <c r="D231" s="418" t="s">
        <v>415</v>
      </c>
      <c r="E231" s="418"/>
    </row>
    <row r="232" spans="1:5" ht="13.15" customHeight="1" x14ac:dyDescent="0.2">
      <c r="A232" s="419" t="s">
        <v>419</v>
      </c>
      <c r="B232" s="417" t="s">
        <v>139</v>
      </c>
      <c r="C232" s="420"/>
      <c r="D232" s="418" t="s">
        <v>415</v>
      </c>
      <c r="E232" s="418"/>
    </row>
    <row r="233" spans="1:5" ht="13.15" customHeight="1" x14ac:dyDescent="0.2">
      <c r="A233" s="419" t="s">
        <v>420</v>
      </c>
      <c r="B233" s="417" t="s">
        <v>421</v>
      </c>
      <c r="C233" s="420"/>
      <c r="D233" s="418" t="s">
        <v>407</v>
      </c>
      <c r="E233" s="418"/>
    </row>
    <row r="234" spans="1:5" ht="13.15" customHeight="1" x14ac:dyDescent="0.2">
      <c r="A234" s="419" t="s">
        <v>422</v>
      </c>
      <c r="B234" s="417" t="s">
        <v>423</v>
      </c>
      <c r="C234" s="420"/>
      <c r="D234" s="418" t="s">
        <v>407</v>
      </c>
      <c r="E234" s="418"/>
    </row>
    <row r="235" spans="1:5" ht="13.15" customHeight="1" x14ac:dyDescent="0.2">
      <c r="A235" s="419" t="s">
        <v>424</v>
      </c>
      <c r="B235" s="417" t="s">
        <v>425</v>
      </c>
      <c r="C235" s="420"/>
      <c r="D235" s="418" t="s">
        <v>415</v>
      </c>
      <c r="E235" s="418"/>
    </row>
    <row r="236" spans="1:5" ht="13.15" customHeight="1" x14ac:dyDescent="0.2">
      <c r="A236" s="419" t="s">
        <v>426</v>
      </c>
      <c r="B236" s="417" t="s">
        <v>151</v>
      </c>
      <c r="C236" s="420"/>
      <c r="D236" s="418" t="s">
        <v>415</v>
      </c>
      <c r="E236" s="418"/>
    </row>
    <row r="237" spans="1:5" ht="13.15" customHeight="1" x14ac:dyDescent="0.2">
      <c r="A237" s="419" t="s">
        <v>427</v>
      </c>
      <c r="B237" s="417" t="s">
        <v>153</v>
      </c>
      <c r="C237" s="420"/>
      <c r="D237" s="418" t="s">
        <v>415</v>
      </c>
      <c r="E237" s="418"/>
    </row>
    <row r="238" spans="1:5" ht="13.15" customHeight="1" x14ac:dyDescent="0.2">
      <c r="A238" s="419" t="s">
        <v>428</v>
      </c>
      <c r="B238" s="417" t="s">
        <v>429</v>
      </c>
      <c r="C238" s="420"/>
      <c r="D238" s="418" t="s">
        <v>407</v>
      </c>
      <c r="E238" s="418"/>
    </row>
    <row r="239" spans="1:5" ht="13.15" customHeight="1" x14ac:dyDescent="0.2">
      <c r="A239" s="419" t="s">
        <v>430</v>
      </c>
      <c r="B239" s="417" t="s">
        <v>356</v>
      </c>
      <c r="C239" s="420"/>
      <c r="D239" s="418" t="s">
        <v>407</v>
      </c>
      <c r="E239" s="418"/>
    </row>
    <row r="240" spans="1:5" ht="13.15" customHeight="1" x14ac:dyDescent="0.2">
      <c r="A240" s="419" t="s">
        <v>431</v>
      </c>
      <c r="B240" s="417" t="s">
        <v>358</v>
      </c>
      <c r="C240" s="420"/>
      <c r="D240" s="418" t="s">
        <v>407</v>
      </c>
      <c r="E240" s="418"/>
    </row>
    <row r="241" spans="1:5" s="617" customFormat="1" ht="13.15" customHeight="1" x14ac:dyDescent="0.2">
      <c r="A241" s="419" t="s">
        <v>432</v>
      </c>
      <c r="B241" s="417" t="s">
        <v>433</v>
      </c>
      <c r="C241" s="626"/>
      <c r="D241" s="418" t="s">
        <v>434</v>
      </c>
      <c r="E241" s="418"/>
    </row>
    <row r="242" spans="1:5" s="617" customFormat="1" ht="13.15" customHeight="1" x14ac:dyDescent="0.2">
      <c r="A242" s="419" t="s">
        <v>435</v>
      </c>
      <c r="B242" s="417" t="s">
        <v>436</v>
      </c>
      <c r="C242" s="626"/>
      <c r="D242" s="418" t="s">
        <v>434</v>
      </c>
      <c r="E242" s="418"/>
    </row>
    <row r="243" spans="1:5" s="617" customFormat="1" ht="13.15" customHeight="1" x14ac:dyDescent="0.2">
      <c r="A243" s="419" t="s">
        <v>437</v>
      </c>
      <c r="B243" s="417" t="s">
        <v>438</v>
      </c>
      <c r="C243" s="626"/>
      <c r="D243" s="418" t="s">
        <v>434</v>
      </c>
      <c r="E243" s="418"/>
    </row>
    <row r="244" spans="1:5" s="617" customFormat="1" ht="13.15" customHeight="1" x14ac:dyDescent="0.2">
      <c r="A244" s="419" t="s">
        <v>439</v>
      </c>
      <c r="B244" s="417" t="s">
        <v>440</v>
      </c>
      <c r="C244" s="626"/>
      <c r="D244" s="418" t="s">
        <v>434</v>
      </c>
      <c r="E244" s="418"/>
    </row>
    <row r="245" spans="1:5" s="617" customFormat="1" ht="13.15" customHeight="1" x14ac:dyDescent="0.2">
      <c r="A245" s="419" t="s">
        <v>441</v>
      </c>
      <c r="B245" s="417" t="s">
        <v>442</v>
      </c>
      <c r="C245" s="626"/>
      <c r="D245" s="418" t="s">
        <v>434</v>
      </c>
      <c r="E245" s="418"/>
    </row>
    <row r="246" spans="1:5" s="617" customFormat="1" ht="13.15" customHeight="1" x14ac:dyDescent="0.2">
      <c r="A246" s="419" t="s">
        <v>443</v>
      </c>
      <c r="B246" s="417" t="s">
        <v>444</v>
      </c>
      <c r="C246" s="626"/>
      <c r="D246" s="418" t="s">
        <v>434</v>
      </c>
      <c r="E246" s="418"/>
    </row>
    <row r="247" spans="1:5" s="617" customFormat="1" ht="13.15" customHeight="1" x14ac:dyDescent="0.2">
      <c r="A247" s="419" t="s">
        <v>445</v>
      </c>
      <c r="B247" s="448" t="s">
        <v>446</v>
      </c>
      <c r="C247" s="616"/>
      <c r="D247" s="418" t="s">
        <v>447</v>
      </c>
      <c r="E247" s="418"/>
    </row>
    <row r="248" spans="1:5" s="617" customFormat="1" ht="13.15" customHeight="1" x14ac:dyDescent="0.2">
      <c r="A248" s="419" t="s">
        <v>448</v>
      </c>
      <c r="B248" s="448" t="s">
        <v>449</v>
      </c>
      <c r="C248" s="616"/>
      <c r="D248" s="418" t="s">
        <v>447</v>
      </c>
      <c r="E248" s="418"/>
    </row>
    <row r="249" spans="1:5" s="617" customFormat="1" ht="13.15" customHeight="1" x14ac:dyDescent="0.2">
      <c r="A249" s="419" t="s">
        <v>450</v>
      </c>
      <c r="B249" s="448" t="s">
        <v>451</v>
      </c>
      <c r="C249" s="616"/>
      <c r="D249" s="418" t="s">
        <v>447</v>
      </c>
      <c r="E249" s="418"/>
    </row>
    <row r="250" spans="1:5" s="617" customFormat="1" ht="13.15" customHeight="1" x14ac:dyDescent="0.2">
      <c r="A250" s="419" t="s">
        <v>452</v>
      </c>
      <c r="B250" s="448" t="s">
        <v>453</v>
      </c>
      <c r="C250" s="616"/>
      <c r="D250" s="418" t="s">
        <v>447</v>
      </c>
      <c r="E250" s="418"/>
    </row>
    <row r="251" spans="1:5" s="617" customFormat="1" ht="13.15" customHeight="1" x14ac:dyDescent="0.2">
      <c r="A251" s="419" t="s">
        <v>454</v>
      </c>
      <c r="B251" s="448" t="s">
        <v>455</v>
      </c>
      <c r="C251" s="616"/>
      <c r="D251" s="418" t="s">
        <v>447</v>
      </c>
      <c r="E251" s="418"/>
    </row>
    <row r="252" spans="1:5" ht="13.15" customHeight="1" x14ac:dyDescent="0.2">
      <c r="A252" s="419" t="s">
        <v>456</v>
      </c>
      <c r="B252" s="109" t="s">
        <v>457</v>
      </c>
      <c r="C252" s="170" t="s">
        <v>4</v>
      </c>
      <c r="D252" s="169" t="s">
        <v>5</v>
      </c>
      <c r="E252" s="169" t="s">
        <v>6</v>
      </c>
    </row>
    <row r="253" spans="1:5" ht="13.15" customHeight="1" x14ac:dyDescent="0.2">
      <c r="A253" s="419" t="s">
        <v>458</v>
      </c>
      <c r="B253" s="417" t="s">
        <v>459</v>
      </c>
      <c r="C253" s="458"/>
      <c r="D253" s="418" t="s">
        <v>460</v>
      </c>
      <c r="E253" s="418"/>
    </row>
    <row r="254" spans="1:5" ht="13.15" customHeight="1" x14ac:dyDescent="0.2">
      <c r="A254" s="419" t="s">
        <v>461</v>
      </c>
      <c r="B254" s="417" t="s">
        <v>462</v>
      </c>
      <c r="C254" s="458"/>
      <c r="D254" s="418" t="s">
        <v>460</v>
      </c>
      <c r="E254" s="418"/>
    </row>
    <row r="255" spans="1:5" ht="13.15" customHeight="1" x14ac:dyDescent="0.2">
      <c r="A255" s="419" t="s">
        <v>463</v>
      </c>
      <c r="B255" s="417" t="s">
        <v>464</v>
      </c>
      <c r="C255" s="458"/>
      <c r="D255" s="418" t="s">
        <v>460</v>
      </c>
      <c r="E255" s="418"/>
    </row>
    <row r="256" spans="1:5" ht="13.15" customHeight="1" x14ac:dyDescent="0.2">
      <c r="A256" s="419" t="s">
        <v>465</v>
      </c>
      <c r="B256" s="417" t="s">
        <v>466</v>
      </c>
      <c r="C256" s="458"/>
      <c r="D256" s="418" t="s">
        <v>460</v>
      </c>
      <c r="E256" s="418"/>
    </row>
    <row r="257" spans="1:5" ht="13.15" customHeight="1" x14ac:dyDescent="0.2">
      <c r="A257" s="419" t="s">
        <v>467</v>
      </c>
      <c r="B257" s="417" t="s">
        <v>468</v>
      </c>
      <c r="C257" s="458"/>
      <c r="D257" s="418" t="s">
        <v>460</v>
      </c>
      <c r="E257" s="418"/>
    </row>
    <row r="258" spans="1:5" ht="13.15" customHeight="1" x14ac:dyDescent="0.2">
      <c r="A258" s="419" t="s">
        <v>469</v>
      </c>
      <c r="B258" s="417" t="s">
        <v>470</v>
      </c>
      <c r="C258" s="458"/>
      <c r="D258" s="418" t="s">
        <v>460</v>
      </c>
      <c r="E258" s="418"/>
    </row>
    <row r="259" spans="1:5" ht="13.15" customHeight="1" x14ac:dyDescent="0.2">
      <c r="A259" s="419" t="s">
        <v>471</v>
      </c>
      <c r="B259" s="417" t="s">
        <v>472</v>
      </c>
      <c r="C259" s="458"/>
      <c r="D259" s="418" t="s">
        <v>460</v>
      </c>
      <c r="E259" s="418"/>
    </row>
    <row r="260" spans="1:5" ht="13.15" customHeight="1" x14ac:dyDescent="0.2">
      <c r="A260" s="419" t="s">
        <v>473</v>
      </c>
      <c r="B260" s="417" t="s">
        <v>474</v>
      </c>
      <c r="C260" s="458"/>
      <c r="D260" s="418" t="s">
        <v>460</v>
      </c>
      <c r="E260" s="418"/>
    </row>
    <row r="261" spans="1:5" ht="13.15" customHeight="1" x14ac:dyDescent="0.2">
      <c r="A261" s="419" t="s">
        <v>475</v>
      </c>
      <c r="B261" s="417" t="s">
        <v>476</v>
      </c>
      <c r="C261" s="458"/>
      <c r="D261" s="418" t="s">
        <v>460</v>
      </c>
      <c r="E261" s="418"/>
    </row>
    <row r="262" spans="1:5" ht="13.15" customHeight="1" x14ac:dyDescent="0.2">
      <c r="A262" s="419"/>
      <c r="B262" s="407" t="s">
        <v>477</v>
      </c>
      <c r="C262" s="420"/>
      <c r="D262" s="407"/>
      <c r="E262" s="418"/>
    </row>
    <row r="263" spans="1:5" ht="13.15" customHeight="1" x14ac:dyDescent="0.2">
      <c r="A263" s="9" t="s">
        <v>478</v>
      </c>
      <c r="B263" s="109" t="s">
        <v>479</v>
      </c>
      <c r="C263" s="170" t="s">
        <v>4</v>
      </c>
      <c r="D263" s="169" t="s">
        <v>5</v>
      </c>
      <c r="E263" s="169" t="s">
        <v>6</v>
      </c>
    </row>
    <row r="264" spans="1:5" ht="13.15" customHeight="1" x14ac:dyDescent="0.2">
      <c r="A264" s="419" t="s">
        <v>480</v>
      </c>
      <c r="B264" s="417" t="s">
        <v>481</v>
      </c>
      <c r="C264" s="458"/>
      <c r="D264" s="418" t="s">
        <v>300</v>
      </c>
      <c r="E264" s="418"/>
    </row>
    <row r="265" spans="1:5" s="8" customFormat="1" ht="13.15" customHeight="1" x14ac:dyDescent="0.2">
      <c r="A265" s="419" t="s">
        <v>482</v>
      </c>
      <c r="B265" s="417" t="s">
        <v>483</v>
      </c>
      <c r="C265" s="458"/>
      <c r="D265" s="418" t="s">
        <v>300</v>
      </c>
      <c r="E265" s="418"/>
    </row>
    <row r="266" spans="1:5" ht="13.15" customHeight="1" x14ac:dyDescent="0.2">
      <c r="A266" s="419" t="s">
        <v>484</v>
      </c>
      <c r="B266" s="417" t="s">
        <v>411</v>
      </c>
      <c r="C266" s="458"/>
      <c r="D266" s="418" t="s">
        <v>300</v>
      </c>
      <c r="E266" s="418"/>
    </row>
    <row r="267" spans="1:5" ht="13.15" customHeight="1" x14ac:dyDescent="0.2">
      <c r="A267" s="419" t="s">
        <v>485</v>
      </c>
      <c r="B267" s="417" t="s">
        <v>486</v>
      </c>
      <c r="C267" s="458"/>
      <c r="D267" s="418" t="s">
        <v>300</v>
      </c>
      <c r="E267" s="418"/>
    </row>
    <row r="268" spans="1:5" s="8" customFormat="1" ht="13.15" customHeight="1" x14ac:dyDescent="0.2">
      <c r="A268" s="419" t="s">
        <v>487</v>
      </c>
      <c r="B268" s="417" t="s">
        <v>488</v>
      </c>
      <c r="C268" s="458"/>
      <c r="D268" s="418" t="s">
        <v>300</v>
      </c>
      <c r="E268" s="418"/>
    </row>
    <row r="269" spans="1:5" s="8" customFormat="1" ht="13.15" customHeight="1" x14ac:dyDescent="0.2">
      <c r="A269" s="419" t="s">
        <v>489</v>
      </c>
      <c r="B269" s="417" t="s">
        <v>490</v>
      </c>
      <c r="C269" s="458"/>
      <c r="D269" s="418" t="s">
        <v>300</v>
      </c>
      <c r="E269" s="418"/>
    </row>
    <row r="270" spans="1:5" ht="13.15" customHeight="1" x14ac:dyDescent="0.2">
      <c r="A270" s="419" t="s">
        <v>491</v>
      </c>
      <c r="B270" s="417" t="s">
        <v>492</v>
      </c>
      <c r="C270" s="458"/>
      <c r="D270" s="418" t="s">
        <v>300</v>
      </c>
      <c r="E270" s="418"/>
    </row>
    <row r="271" spans="1:5" ht="13.15" customHeight="1" x14ac:dyDescent="0.2">
      <c r="A271" s="419" t="s">
        <v>493</v>
      </c>
      <c r="B271" s="448" t="s">
        <v>494</v>
      </c>
      <c r="C271" s="458"/>
      <c r="D271" s="418" t="s">
        <v>300</v>
      </c>
      <c r="E271" s="418"/>
    </row>
    <row r="272" spans="1:5" ht="13.15" customHeight="1" x14ac:dyDescent="0.2">
      <c r="A272" s="419" t="s">
        <v>495</v>
      </c>
      <c r="B272" s="448" t="s">
        <v>496</v>
      </c>
      <c r="C272" s="458"/>
      <c r="D272" s="418" t="s">
        <v>300</v>
      </c>
      <c r="E272" s="418"/>
    </row>
    <row r="273" spans="1:5" ht="13.15" customHeight="1" x14ac:dyDescent="0.2">
      <c r="A273" s="419" t="s">
        <v>497</v>
      </c>
      <c r="B273" s="417" t="s">
        <v>429</v>
      </c>
      <c r="C273" s="458"/>
      <c r="D273" s="418" t="s">
        <v>300</v>
      </c>
      <c r="E273" s="418"/>
    </row>
    <row r="274" spans="1:5" ht="13.15" customHeight="1" x14ac:dyDescent="0.2">
      <c r="A274" s="419" t="s">
        <v>498</v>
      </c>
      <c r="B274" s="417" t="s">
        <v>356</v>
      </c>
      <c r="C274" s="458"/>
      <c r="D274" s="418" t="s">
        <v>300</v>
      </c>
      <c r="E274" s="418"/>
    </row>
    <row r="275" spans="1:5" ht="13.15" customHeight="1" x14ac:dyDescent="0.2">
      <c r="A275" s="419" t="s">
        <v>499</v>
      </c>
      <c r="B275" s="417" t="s">
        <v>358</v>
      </c>
      <c r="C275" s="458"/>
      <c r="D275" s="418" t="s">
        <v>300</v>
      </c>
      <c r="E275" s="418"/>
    </row>
    <row r="276" spans="1:5" ht="13.15" customHeight="1" x14ac:dyDescent="0.2">
      <c r="A276" s="9" t="s">
        <v>500</v>
      </c>
      <c r="B276" s="109" t="s">
        <v>501</v>
      </c>
      <c r="C276" s="170" t="s">
        <v>4</v>
      </c>
      <c r="D276" s="169" t="s">
        <v>5</v>
      </c>
      <c r="E276" s="169" t="s">
        <v>6</v>
      </c>
    </row>
    <row r="277" spans="1:5" ht="13.15" customHeight="1" x14ac:dyDescent="0.2">
      <c r="A277" s="419" t="s">
        <v>502</v>
      </c>
      <c r="B277" s="417" t="s">
        <v>481</v>
      </c>
      <c r="C277" s="458"/>
      <c r="D277" s="418" t="s">
        <v>68</v>
      </c>
      <c r="E277" s="418"/>
    </row>
    <row r="278" spans="1:5" s="8" customFormat="1" ht="13.15" customHeight="1" x14ac:dyDescent="0.2">
      <c r="A278" s="419" t="s">
        <v>503</v>
      </c>
      <c r="B278" s="417" t="s">
        <v>483</v>
      </c>
      <c r="C278" s="458"/>
      <c r="D278" s="418" t="s">
        <v>68</v>
      </c>
      <c r="E278" s="418"/>
    </row>
    <row r="279" spans="1:5" ht="13.15" customHeight="1" x14ac:dyDescent="0.2">
      <c r="A279" s="419" t="s">
        <v>504</v>
      </c>
      <c r="B279" s="417" t="s">
        <v>411</v>
      </c>
      <c r="C279" s="458"/>
      <c r="D279" s="418" t="s">
        <v>68</v>
      </c>
      <c r="E279" s="418"/>
    </row>
    <row r="280" spans="1:5" ht="13.15" customHeight="1" x14ac:dyDescent="0.2">
      <c r="A280" s="419" t="s">
        <v>505</v>
      </c>
      <c r="B280" s="417" t="s">
        <v>506</v>
      </c>
      <c r="C280" s="458"/>
      <c r="D280" s="418" t="s">
        <v>68</v>
      </c>
      <c r="E280" s="418"/>
    </row>
    <row r="281" spans="1:5" s="8" customFormat="1" ht="13.15" customHeight="1" x14ac:dyDescent="0.2">
      <c r="A281" s="419" t="s">
        <v>507</v>
      </c>
      <c r="B281" s="417" t="s">
        <v>421</v>
      </c>
      <c r="C281" s="458"/>
      <c r="D281" s="418" t="s">
        <v>68</v>
      </c>
      <c r="E281" s="418"/>
    </row>
    <row r="282" spans="1:5" s="8" customFormat="1" ht="13.15" customHeight="1" x14ac:dyDescent="0.2">
      <c r="A282" s="419" t="s">
        <v>508</v>
      </c>
      <c r="B282" s="417" t="s">
        <v>423</v>
      </c>
      <c r="C282" s="458"/>
      <c r="D282" s="418" t="s">
        <v>68</v>
      </c>
      <c r="E282" s="418"/>
    </row>
    <row r="283" spans="1:5" ht="13.15" customHeight="1" x14ac:dyDescent="0.2">
      <c r="A283" s="419" t="s">
        <v>509</v>
      </c>
      <c r="B283" s="417" t="s">
        <v>510</v>
      </c>
      <c r="C283" s="458"/>
      <c r="D283" s="418" t="s">
        <v>68</v>
      </c>
      <c r="E283" s="418"/>
    </row>
    <row r="284" spans="1:5" ht="13.15" customHeight="1" x14ac:dyDescent="0.2">
      <c r="A284" s="419" t="s">
        <v>511</v>
      </c>
      <c r="B284" s="417" t="s">
        <v>512</v>
      </c>
      <c r="C284" s="458"/>
      <c r="D284" s="418" t="s">
        <v>68</v>
      </c>
      <c r="E284" s="418"/>
    </row>
    <row r="285" spans="1:5" ht="13.15" customHeight="1" x14ac:dyDescent="0.2">
      <c r="A285" s="419" t="s">
        <v>513</v>
      </c>
      <c r="B285" s="417" t="s">
        <v>429</v>
      </c>
      <c r="C285" s="458"/>
      <c r="D285" s="418" t="s">
        <v>68</v>
      </c>
      <c r="E285" s="418"/>
    </row>
    <row r="286" spans="1:5" ht="13.15" customHeight="1" x14ac:dyDescent="0.2">
      <c r="A286" s="419" t="s">
        <v>514</v>
      </c>
      <c r="B286" s="417" t="s">
        <v>356</v>
      </c>
      <c r="C286" s="458"/>
      <c r="D286" s="418" t="s">
        <v>68</v>
      </c>
      <c r="E286" s="418"/>
    </row>
    <row r="287" spans="1:5" ht="13.15" customHeight="1" x14ac:dyDescent="0.2">
      <c r="A287" s="419" t="s">
        <v>515</v>
      </c>
      <c r="B287" s="417" t="s">
        <v>358</v>
      </c>
      <c r="C287" s="458"/>
      <c r="D287" s="418" t="s">
        <v>68</v>
      </c>
      <c r="E287" s="418"/>
    </row>
    <row r="288" spans="1:5" ht="13.15" customHeight="1" x14ac:dyDescent="0.2">
      <c r="A288" s="419" t="s">
        <v>516</v>
      </c>
      <c r="B288" s="417" t="s">
        <v>517</v>
      </c>
      <c r="C288" s="459"/>
      <c r="D288" s="418" t="s">
        <v>25</v>
      </c>
      <c r="E288" s="418"/>
    </row>
    <row r="289" spans="1:5" ht="13.15" customHeight="1" x14ac:dyDescent="0.2">
      <c r="A289" s="419" t="s">
        <v>518</v>
      </c>
      <c r="B289" s="417" t="s">
        <v>519</v>
      </c>
      <c r="C289" s="459"/>
      <c r="D289" s="418" t="s">
        <v>25</v>
      </c>
      <c r="E289" s="418"/>
    </row>
    <row r="290" spans="1:5" ht="13.15" customHeight="1" x14ac:dyDescent="0.2">
      <c r="A290" s="9" t="s">
        <v>520</v>
      </c>
      <c r="B290" s="109" t="s">
        <v>521</v>
      </c>
      <c r="C290" s="170" t="s">
        <v>4</v>
      </c>
      <c r="D290" s="169" t="s">
        <v>5</v>
      </c>
      <c r="E290" s="169" t="s">
        <v>6</v>
      </c>
    </row>
    <row r="291" spans="1:5" ht="13.15" customHeight="1" x14ac:dyDescent="0.2">
      <c r="A291" s="419" t="s">
        <v>522</v>
      </c>
      <c r="B291" s="417" t="s">
        <v>523</v>
      </c>
      <c r="C291" s="420"/>
      <c r="D291" s="418" t="s">
        <v>524</v>
      </c>
      <c r="E291" s="418"/>
    </row>
    <row r="292" spans="1:5" ht="13.15" customHeight="1" x14ac:dyDescent="0.2">
      <c r="A292" s="419" t="s">
        <v>525</v>
      </c>
      <c r="B292" s="417" t="s">
        <v>526</v>
      </c>
      <c r="C292" s="627"/>
      <c r="D292" s="418" t="s">
        <v>527</v>
      </c>
      <c r="E292" s="418"/>
    </row>
    <row r="293" spans="1:5" ht="13.15" customHeight="1" x14ac:dyDescent="0.2">
      <c r="A293" s="419" t="s">
        <v>528</v>
      </c>
      <c r="B293" s="417" t="s">
        <v>529</v>
      </c>
      <c r="C293" s="420"/>
      <c r="D293" s="418" t="s">
        <v>530</v>
      </c>
      <c r="E293" s="418"/>
    </row>
    <row r="294" spans="1:5" ht="13.15" customHeight="1" x14ac:dyDescent="0.2">
      <c r="A294" s="419" t="s">
        <v>531</v>
      </c>
      <c r="B294" s="417" t="s">
        <v>532</v>
      </c>
      <c r="C294" s="420"/>
      <c r="D294" s="418" t="s">
        <v>530</v>
      </c>
      <c r="E294" s="418"/>
    </row>
    <row r="295" spans="1:5" ht="13.15" customHeight="1" x14ac:dyDescent="0.2">
      <c r="A295" s="419" t="s">
        <v>533</v>
      </c>
      <c r="B295" s="417" t="s">
        <v>534</v>
      </c>
      <c r="C295" s="461"/>
      <c r="D295" s="418" t="s">
        <v>535</v>
      </c>
      <c r="E295" s="418"/>
    </row>
    <row r="296" spans="1:5" ht="13.15" customHeight="1" x14ac:dyDescent="0.2">
      <c r="A296" s="419" t="s">
        <v>536</v>
      </c>
      <c r="B296" s="417" t="s">
        <v>537</v>
      </c>
      <c r="C296" s="461"/>
      <c r="D296" s="418" t="s">
        <v>538</v>
      </c>
      <c r="E296" s="418"/>
    </row>
    <row r="297" spans="1:5" ht="13.15" customHeight="1" x14ac:dyDescent="0.2">
      <c r="A297" s="9" t="s">
        <v>539</v>
      </c>
      <c r="B297" s="109" t="s">
        <v>540</v>
      </c>
      <c r="C297" s="458"/>
      <c r="D297" s="418"/>
      <c r="E297" s="418"/>
    </row>
    <row r="298" spans="1:5" ht="13.15" customHeight="1" x14ac:dyDescent="0.2">
      <c r="A298" s="419" t="s">
        <v>541</v>
      </c>
      <c r="B298" s="417" t="s">
        <v>542</v>
      </c>
      <c r="C298" s="458"/>
      <c r="D298" s="418" t="s">
        <v>543</v>
      </c>
      <c r="E298" s="418"/>
    </row>
    <row r="299" spans="1:5" ht="13.15" customHeight="1" x14ac:dyDescent="0.2">
      <c r="A299" s="419" t="s">
        <v>544</v>
      </c>
      <c r="B299" s="417" t="s">
        <v>133</v>
      </c>
      <c r="C299" s="458"/>
      <c r="D299" s="418" t="s">
        <v>543</v>
      </c>
      <c r="E299" s="418"/>
    </row>
    <row r="300" spans="1:5" ht="13.15" customHeight="1" x14ac:dyDescent="0.2">
      <c r="A300" s="419" t="s">
        <v>545</v>
      </c>
      <c r="B300" s="417" t="s">
        <v>546</v>
      </c>
      <c r="C300" s="458"/>
      <c r="D300" s="418" t="s">
        <v>543</v>
      </c>
      <c r="E300" s="418"/>
    </row>
    <row r="301" spans="1:5" ht="13.15" customHeight="1" x14ac:dyDescent="0.2">
      <c r="A301" s="419" t="s">
        <v>547</v>
      </c>
      <c r="B301" s="417" t="s">
        <v>137</v>
      </c>
      <c r="C301" s="458"/>
      <c r="D301" s="418" t="s">
        <v>300</v>
      </c>
      <c r="E301" s="418"/>
    </row>
    <row r="302" spans="1:5" ht="13.15" customHeight="1" x14ac:dyDescent="0.2">
      <c r="A302" s="419" t="s">
        <v>548</v>
      </c>
      <c r="B302" s="417" t="s">
        <v>549</v>
      </c>
      <c r="C302" s="458"/>
      <c r="D302" s="418" t="s">
        <v>300</v>
      </c>
      <c r="E302" s="418"/>
    </row>
    <row r="303" spans="1:5" ht="13.15" customHeight="1" x14ac:dyDescent="0.2">
      <c r="A303" s="419" t="s">
        <v>550</v>
      </c>
      <c r="B303" s="417" t="s">
        <v>551</v>
      </c>
      <c r="C303" s="458"/>
      <c r="D303" s="418" t="s">
        <v>543</v>
      </c>
      <c r="E303" s="418"/>
    </row>
    <row r="304" spans="1:5" ht="13.15" customHeight="1" x14ac:dyDescent="0.2">
      <c r="A304" s="419" t="s">
        <v>552</v>
      </c>
      <c r="B304" s="417" t="s">
        <v>553</v>
      </c>
      <c r="C304" s="458"/>
      <c r="D304" s="418" t="s">
        <v>300</v>
      </c>
      <c r="E304" s="418"/>
    </row>
    <row r="305" spans="1:5" ht="13.15" customHeight="1" x14ac:dyDescent="0.2">
      <c r="A305" s="419" t="s">
        <v>554</v>
      </c>
      <c r="B305" s="417" t="s">
        <v>555</v>
      </c>
      <c r="C305" s="458"/>
      <c r="D305" s="418" t="s">
        <v>556</v>
      </c>
      <c r="E305" s="418"/>
    </row>
    <row r="306" spans="1:5" ht="13.15" customHeight="1" x14ac:dyDescent="0.2">
      <c r="A306" s="419" t="s">
        <v>557</v>
      </c>
      <c r="B306" s="417" t="s">
        <v>558</v>
      </c>
      <c r="C306" s="458"/>
      <c r="D306" s="418" t="s">
        <v>559</v>
      </c>
      <c r="E306" s="418"/>
    </row>
    <row r="307" spans="1:5" ht="13.15" customHeight="1" x14ac:dyDescent="0.2">
      <c r="A307" s="419" t="s">
        <v>560</v>
      </c>
      <c r="B307" s="417" t="s">
        <v>561</v>
      </c>
      <c r="C307" s="458"/>
      <c r="D307" s="418" t="s">
        <v>562</v>
      </c>
      <c r="E307" s="418"/>
    </row>
    <row r="308" spans="1:5" ht="13.15" customHeight="1" x14ac:dyDescent="0.2">
      <c r="A308" s="9" t="s">
        <v>563</v>
      </c>
      <c r="B308" s="109" t="s">
        <v>564</v>
      </c>
      <c r="C308" s="458"/>
      <c r="D308" s="418"/>
      <c r="E308" s="418"/>
    </row>
    <row r="309" spans="1:5" ht="13.15" customHeight="1" x14ac:dyDescent="0.2">
      <c r="A309" s="419" t="s">
        <v>565</v>
      </c>
      <c r="B309" s="417" t="s">
        <v>566</v>
      </c>
      <c r="C309" s="458"/>
      <c r="D309" s="418" t="s">
        <v>543</v>
      </c>
      <c r="E309" s="418"/>
    </row>
    <row r="310" spans="1:5" ht="13.15" customHeight="1" x14ac:dyDescent="0.2">
      <c r="A310" s="419" t="s">
        <v>567</v>
      </c>
      <c r="B310" s="417" t="s">
        <v>568</v>
      </c>
      <c r="C310" s="458"/>
      <c r="D310" s="418" t="s">
        <v>543</v>
      </c>
      <c r="E310" s="418"/>
    </row>
    <row r="311" spans="1:5" ht="13.15" customHeight="1" x14ac:dyDescent="0.2">
      <c r="A311" s="419" t="s">
        <v>569</v>
      </c>
      <c r="B311" s="417" t="s">
        <v>570</v>
      </c>
      <c r="C311" s="458"/>
      <c r="D311" s="418" t="s">
        <v>543</v>
      </c>
      <c r="E311" s="418"/>
    </row>
    <row r="312" spans="1:5" ht="13.15" customHeight="1" x14ac:dyDescent="0.2">
      <c r="A312" s="419" t="s">
        <v>571</v>
      </c>
      <c r="B312" s="417" t="s">
        <v>129</v>
      </c>
      <c r="C312" s="458"/>
      <c r="D312" s="418" t="s">
        <v>543</v>
      </c>
      <c r="E312" s="418"/>
    </row>
    <row r="313" spans="1:5" ht="13.15" customHeight="1" x14ac:dyDescent="0.2">
      <c r="A313" s="419" t="s">
        <v>572</v>
      </c>
      <c r="B313" s="417" t="s">
        <v>137</v>
      </c>
      <c r="C313" s="458"/>
      <c r="D313" s="418" t="s">
        <v>300</v>
      </c>
      <c r="E313" s="418"/>
    </row>
    <row r="314" spans="1:5" ht="13.15" customHeight="1" x14ac:dyDescent="0.2">
      <c r="A314" s="419" t="s">
        <v>573</v>
      </c>
      <c r="B314" s="417" t="s">
        <v>139</v>
      </c>
      <c r="C314" s="458"/>
      <c r="D314" s="418" t="s">
        <v>300</v>
      </c>
      <c r="E314" s="418"/>
    </row>
    <row r="315" spans="1:5" ht="13.15" customHeight="1" x14ac:dyDescent="0.2">
      <c r="A315" s="419" t="s">
        <v>574</v>
      </c>
      <c r="B315" s="417" t="s">
        <v>575</v>
      </c>
      <c r="C315" s="458"/>
      <c r="D315" s="418" t="s">
        <v>556</v>
      </c>
      <c r="E315" s="418"/>
    </row>
    <row r="316" spans="1:5" ht="13.15" customHeight="1" x14ac:dyDescent="0.2">
      <c r="A316" s="419" t="s">
        <v>576</v>
      </c>
      <c r="B316" s="417" t="s">
        <v>558</v>
      </c>
      <c r="C316" s="458"/>
      <c r="D316" s="418" t="s">
        <v>559</v>
      </c>
      <c r="E316" s="418"/>
    </row>
    <row r="317" spans="1:5" ht="13.15" customHeight="1" x14ac:dyDescent="0.2">
      <c r="A317" s="419" t="s">
        <v>577</v>
      </c>
      <c r="B317" s="417" t="s">
        <v>561</v>
      </c>
      <c r="C317" s="458"/>
      <c r="D317" s="418" t="s">
        <v>562</v>
      </c>
      <c r="E317" s="418"/>
    </row>
    <row r="318" spans="1:5" ht="13.15" customHeight="1" x14ac:dyDescent="0.2">
      <c r="A318" s="9" t="s">
        <v>578</v>
      </c>
      <c r="B318" s="109" t="s">
        <v>579</v>
      </c>
      <c r="C318" s="458"/>
      <c r="D318" s="418"/>
      <c r="E318" s="418"/>
    </row>
    <row r="319" spans="1:5" ht="13.15" customHeight="1" x14ac:dyDescent="0.2">
      <c r="A319" s="419" t="s">
        <v>580</v>
      </c>
      <c r="B319" s="417" t="s">
        <v>581</v>
      </c>
      <c r="C319" s="458"/>
      <c r="D319" s="418" t="s">
        <v>543</v>
      </c>
      <c r="E319" s="418"/>
    </row>
    <row r="320" spans="1:5" ht="13.15" customHeight="1" x14ac:dyDescent="0.2">
      <c r="A320" s="419" t="s">
        <v>582</v>
      </c>
      <c r="B320" s="417" t="s">
        <v>583</v>
      </c>
      <c r="C320" s="458"/>
      <c r="D320" s="418" t="s">
        <v>543</v>
      </c>
      <c r="E320" s="418"/>
    </row>
    <row r="321" spans="1:5" ht="13.15" customHeight="1" x14ac:dyDescent="0.2">
      <c r="A321" s="419" t="s">
        <v>584</v>
      </c>
      <c r="B321" s="417" t="s">
        <v>585</v>
      </c>
      <c r="C321" s="458"/>
      <c r="D321" s="418" t="s">
        <v>543</v>
      </c>
      <c r="E321" s="418"/>
    </row>
    <row r="322" spans="1:5" ht="13.15" customHeight="1" x14ac:dyDescent="0.2">
      <c r="A322" s="419" t="s">
        <v>586</v>
      </c>
      <c r="B322" s="417" t="s">
        <v>587</v>
      </c>
      <c r="C322" s="458"/>
      <c r="D322" s="418" t="s">
        <v>543</v>
      </c>
      <c r="E322" s="418"/>
    </row>
    <row r="323" spans="1:5" ht="13.15" customHeight="1" x14ac:dyDescent="0.2">
      <c r="A323" s="419" t="s">
        <v>588</v>
      </c>
      <c r="B323" s="417" t="s">
        <v>589</v>
      </c>
      <c r="C323" s="458"/>
      <c r="D323" s="418" t="s">
        <v>300</v>
      </c>
      <c r="E323" s="418"/>
    </row>
    <row r="324" spans="1:5" ht="13.15" customHeight="1" x14ac:dyDescent="0.2">
      <c r="A324" s="419" t="s">
        <v>590</v>
      </c>
      <c r="B324" s="417" t="s">
        <v>591</v>
      </c>
      <c r="C324" s="458"/>
      <c r="D324" s="418" t="s">
        <v>300</v>
      </c>
      <c r="E324" s="418"/>
    </row>
    <row r="325" spans="1:5" ht="13.15" customHeight="1" x14ac:dyDescent="0.2">
      <c r="A325" s="419" t="s">
        <v>592</v>
      </c>
      <c r="B325" s="417" t="s">
        <v>575</v>
      </c>
      <c r="C325" s="458"/>
      <c r="D325" s="418" t="s">
        <v>543</v>
      </c>
      <c r="E325" s="418"/>
    </row>
    <row r="326" spans="1:5" ht="13.15" customHeight="1" x14ac:dyDescent="0.2">
      <c r="A326" s="419" t="s">
        <v>593</v>
      </c>
      <c r="B326" s="417" t="s">
        <v>558</v>
      </c>
      <c r="C326" s="458"/>
      <c r="D326" s="418" t="s">
        <v>559</v>
      </c>
      <c r="E326" s="418"/>
    </row>
    <row r="327" spans="1:5" ht="13.15" customHeight="1" x14ac:dyDescent="0.2">
      <c r="A327" s="419" t="s">
        <v>594</v>
      </c>
      <c r="B327" s="417" t="s">
        <v>561</v>
      </c>
      <c r="C327" s="458"/>
      <c r="D327" s="418" t="s">
        <v>562</v>
      </c>
      <c r="E327" s="418"/>
    </row>
    <row r="328" spans="1:5" ht="13.15" customHeight="1" x14ac:dyDescent="0.2">
      <c r="A328" s="389"/>
      <c r="B328" s="389"/>
      <c r="C328" s="457"/>
      <c r="D328" s="389"/>
      <c r="E328" s="418"/>
    </row>
    <row r="329" spans="1:5" ht="13.15" customHeight="1" x14ac:dyDescent="0.2">
      <c r="A329" s="169">
        <v>9</v>
      </c>
      <c r="B329" s="163" t="s">
        <v>595</v>
      </c>
      <c r="C329" s="462"/>
      <c r="D329" s="628"/>
      <c r="E329" s="418"/>
    </row>
    <row r="330" spans="1:5" ht="13.15" customHeight="1" x14ac:dyDescent="0.2">
      <c r="A330" s="418" t="s">
        <v>596</v>
      </c>
      <c r="B330" s="407" t="s">
        <v>597</v>
      </c>
      <c r="C330" s="469"/>
      <c r="D330" s="628" t="s">
        <v>300</v>
      </c>
      <c r="E330" s="418"/>
    </row>
    <row r="331" spans="1:5" ht="13.15" customHeight="1" x14ac:dyDescent="0.2">
      <c r="A331" s="418" t="s">
        <v>598</v>
      </c>
      <c r="B331" s="407" t="s">
        <v>599</v>
      </c>
      <c r="C331" s="469"/>
      <c r="D331" s="628" t="s">
        <v>300</v>
      </c>
      <c r="E331" s="418"/>
    </row>
    <row r="332" spans="1:5" ht="13.15" customHeight="1" x14ac:dyDescent="0.2">
      <c r="A332" s="418" t="s">
        <v>600</v>
      </c>
      <c r="B332" s="407" t="s">
        <v>601</v>
      </c>
      <c r="C332" s="469"/>
      <c r="D332" s="628" t="s">
        <v>543</v>
      </c>
      <c r="E332" s="418"/>
    </row>
    <row r="333" spans="1:5" ht="13.15" customHeight="1" x14ac:dyDescent="0.2">
      <c r="A333" s="418" t="s">
        <v>602</v>
      </c>
      <c r="B333" s="407" t="s">
        <v>603</v>
      </c>
      <c r="C333" s="469"/>
      <c r="D333" s="628" t="s">
        <v>300</v>
      </c>
      <c r="E333" s="418"/>
    </row>
    <row r="334" spans="1:5" ht="13.15" customHeight="1" x14ac:dyDescent="0.2">
      <c r="A334" s="418" t="s">
        <v>604</v>
      </c>
      <c r="B334" s="407" t="s">
        <v>605</v>
      </c>
      <c r="C334" s="469"/>
      <c r="D334" s="628" t="s">
        <v>300</v>
      </c>
      <c r="E334" s="418"/>
    </row>
    <row r="335" spans="1:5" ht="13.15" customHeight="1" x14ac:dyDescent="0.2">
      <c r="A335" s="418" t="s">
        <v>606</v>
      </c>
      <c r="B335" s="407" t="s">
        <v>607</v>
      </c>
      <c r="C335" s="469"/>
      <c r="D335" s="628" t="s">
        <v>300</v>
      </c>
      <c r="E335" s="418"/>
    </row>
    <row r="336" spans="1:5" ht="13.15" customHeight="1" x14ac:dyDescent="0.2">
      <c r="A336" s="418" t="s">
        <v>608</v>
      </c>
      <c r="B336" s="407" t="s">
        <v>609</v>
      </c>
      <c r="C336" s="469"/>
      <c r="D336" s="628" t="s">
        <v>300</v>
      </c>
      <c r="E336" s="418"/>
    </row>
    <row r="337" spans="1:5" ht="13.15" customHeight="1" x14ac:dyDescent="0.2">
      <c r="A337" s="418" t="s">
        <v>610</v>
      </c>
      <c r="B337" s="407" t="s">
        <v>611</v>
      </c>
      <c r="C337" s="469"/>
      <c r="D337" s="628" t="s">
        <v>612</v>
      </c>
      <c r="E337" s="418"/>
    </row>
    <row r="338" spans="1:5" ht="13.15" customHeight="1" x14ac:dyDescent="0.2">
      <c r="A338" s="418" t="s">
        <v>613</v>
      </c>
      <c r="B338" s="407" t="s">
        <v>614</v>
      </c>
      <c r="C338" s="469"/>
      <c r="D338" s="628" t="s">
        <v>543</v>
      </c>
      <c r="E338" s="418"/>
    </row>
    <row r="339" spans="1:5" ht="13.15" customHeight="1" x14ac:dyDescent="0.2">
      <c r="A339" s="418" t="s">
        <v>615</v>
      </c>
      <c r="B339" s="407" t="s">
        <v>616</v>
      </c>
      <c r="C339" s="469"/>
      <c r="D339" s="628" t="s">
        <v>543</v>
      </c>
      <c r="E339" s="418"/>
    </row>
    <row r="340" spans="1:5" ht="13.15" customHeight="1" x14ac:dyDescent="0.2">
      <c r="A340" s="418" t="s">
        <v>617</v>
      </c>
      <c r="B340" s="407" t="s">
        <v>618</v>
      </c>
      <c r="C340" s="469"/>
      <c r="D340" s="628" t="s">
        <v>543</v>
      </c>
      <c r="E340" s="418"/>
    </row>
    <row r="341" spans="1:5" ht="13.15" customHeight="1" x14ac:dyDescent="0.2">
      <c r="A341" s="418" t="s">
        <v>619</v>
      </c>
      <c r="B341" s="407" t="s">
        <v>620</v>
      </c>
      <c r="C341" s="469"/>
      <c r="D341" s="628" t="s">
        <v>621</v>
      </c>
      <c r="E341" s="418"/>
    </row>
    <row r="342" spans="1:5" ht="13.15" customHeight="1" x14ac:dyDescent="0.2">
      <c r="A342" s="418"/>
      <c r="B342" s="407"/>
      <c r="C342" s="469"/>
      <c r="D342" s="628"/>
      <c r="E342" s="418"/>
    </row>
    <row r="343" spans="1:5" ht="13.15" customHeight="1" x14ac:dyDescent="0.2">
      <c r="A343" s="169">
        <v>10</v>
      </c>
      <c r="B343" s="163" t="s">
        <v>622</v>
      </c>
      <c r="C343" s="462"/>
      <c r="D343" s="628"/>
      <c r="E343" s="418"/>
    </row>
    <row r="344" spans="1:5" ht="13.15" customHeight="1" x14ac:dyDescent="0.2">
      <c r="A344" s="418" t="s">
        <v>623</v>
      </c>
      <c r="B344" s="407" t="s">
        <v>624</v>
      </c>
      <c r="C344" s="469"/>
      <c r="D344" s="628" t="s">
        <v>543</v>
      </c>
      <c r="E344" s="418"/>
    </row>
    <row r="345" spans="1:5" ht="13.15" customHeight="1" x14ac:dyDescent="0.2">
      <c r="A345" s="418" t="s">
        <v>625</v>
      </c>
      <c r="B345" s="407" t="s">
        <v>626</v>
      </c>
      <c r="C345" s="469"/>
      <c r="D345" s="418" t="s">
        <v>543</v>
      </c>
      <c r="E345" s="418"/>
    </row>
    <row r="346" spans="1:5" ht="13.15" customHeight="1" x14ac:dyDescent="0.2">
      <c r="A346" s="418" t="s">
        <v>627</v>
      </c>
      <c r="B346" s="407" t="s">
        <v>628</v>
      </c>
      <c r="C346" s="469"/>
      <c r="D346" s="418" t="s">
        <v>543</v>
      </c>
      <c r="E346" s="418"/>
    </row>
    <row r="347" spans="1:5" ht="13.15" customHeight="1" x14ac:dyDescent="0.2">
      <c r="A347" s="418"/>
      <c r="B347" s="498"/>
      <c r="C347" s="571"/>
      <c r="D347" s="530"/>
      <c r="E347" s="530"/>
    </row>
    <row r="348" spans="1:5" ht="13.15" customHeight="1" x14ac:dyDescent="0.2">
      <c r="A348" s="169">
        <v>11</v>
      </c>
      <c r="B348" s="163" t="s">
        <v>629</v>
      </c>
      <c r="C348" s="170" t="s">
        <v>4</v>
      </c>
      <c r="D348" s="169" t="s">
        <v>5</v>
      </c>
      <c r="E348" s="169" t="s">
        <v>6</v>
      </c>
    </row>
    <row r="349" spans="1:5" ht="13.15" customHeight="1" x14ac:dyDescent="0.2">
      <c r="A349" s="418" t="s">
        <v>630</v>
      </c>
      <c r="B349" s="407" t="s">
        <v>629</v>
      </c>
      <c r="C349" s="469"/>
      <c r="D349" s="418" t="s">
        <v>631</v>
      </c>
      <c r="E349" s="418"/>
    </row>
    <row r="350" spans="1:5" ht="13.15" customHeight="1" x14ac:dyDescent="0.2">
      <c r="A350" s="418"/>
      <c r="B350" s="407"/>
      <c r="C350" s="469"/>
      <c r="D350" s="418"/>
      <c r="E350" s="418"/>
    </row>
    <row r="351" spans="1:5" ht="13.15" customHeight="1" x14ac:dyDescent="0.2">
      <c r="A351" s="169">
        <v>12</v>
      </c>
      <c r="B351" s="163" t="s">
        <v>632</v>
      </c>
      <c r="C351" s="170" t="s">
        <v>4</v>
      </c>
      <c r="D351" s="169" t="s">
        <v>5</v>
      </c>
      <c r="E351" s="169" t="s">
        <v>6</v>
      </c>
    </row>
    <row r="352" spans="1:5" ht="13.15" customHeight="1" x14ac:dyDescent="0.2">
      <c r="A352" s="418" t="s">
        <v>633</v>
      </c>
      <c r="B352" s="407" t="s">
        <v>634</v>
      </c>
      <c r="C352" s="420"/>
      <c r="D352" s="418" t="s">
        <v>635</v>
      </c>
      <c r="E352" s="418"/>
    </row>
    <row r="353" spans="1:5" ht="13.15" customHeight="1" x14ac:dyDescent="0.2">
      <c r="A353" s="418" t="s">
        <v>636</v>
      </c>
      <c r="B353" s="407" t="s">
        <v>637</v>
      </c>
      <c r="C353" s="420"/>
      <c r="D353" s="418" t="s">
        <v>638</v>
      </c>
      <c r="E353" s="418"/>
    </row>
    <row r="354" spans="1:5" ht="13.15" customHeight="1" x14ac:dyDescent="0.2">
      <c r="A354" s="418" t="s">
        <v>639</v>
      </c>
      <c r="B354" s="407" t="s">
        <v>640</v>
      </c>
      <c r="C354" s="408"/>
      <c r="D354" s="418" t="s">
        <v>641</v>
      </c>
      <c r="E354" s="418"/>
    </row>
    <row r="356" spans="1:5" ht="13.15" customHeight="1" x14ac:dyDescent="0.2">
      <c r="A356" s="169">
        <v>13</v>
      </c>
      <c r="B356" s="163" t="s">
        <v>642</v>
      </c>
      <c r="C356" s="170" t="s">
        <v>4</v>
      </c>
      <c r="D356" s="169" t="s">
        <v>5</v>
      </c>
      <c r="E356" s="169" t="s">
        <v>6</v>
      </c>
    </row>
    <row r="357" spans="1:5" ht="13.15" customHeight="1" x14ac:dyDescent="0.2">
      <c r="A357" s="418" t="s">
        <v>643</v>
      </c>
      <c r="B357" s="407" t="s">
        <v>644</v>
      </c>
      <c r="C357" s="160"/>
      <c r="D357" s="418" t="s">
        <v>645</v>
      </c>
      <c r="E357" s="418"/>
    </row>
    <row r="358" spans="1:5" ht="13.15" customHeight="1" x14ac:dyDescent="0.2">
      <c r="A358" s="418" t="s">
        <v>646</v>
      </c>
      <c r="B358" s="407" t="s">
        <v>647</v>
      </c>
      <c r="C358" s="420"/>
      <c r="D358" s="418"/>
      <c r="E358" s="418"/>
    </row>
    <row r="359" spans="1:5" ht="13.15" customHeight="1" x14ac:dyDescent="0.2">
      <c r="A359" s="418" t="s">
        <v>648</v>
      </c>
      <c r="B359" s="407" t="s">
        <v>649</v>
      </c>
      <c r="C359" s="420"/>
      <c r="D359" s="418"/>
      <c r="E359" s="418"/>
    </row>
    <row r="360" spans="1:5" ht="13.15" customHeight="1" x14ac:dyDescent="0.2">
      <c r="A360" s="418" t="s">
        <v>650</v>
      </c>
      <c r="B360" s="407" t="s">
        <v>651</v>
      </c>
      <c r="C360" s="420"/>
      <c r="D360" s="418"/>
      <c r="E360" s="418"/>
    </row>
    <row r="361" spans="1:5" ht="13.15" customHeight="1" x14ac:dyDescent="0.2">
      <c r="A361" s="418" t="s">
        <v>652</v>
      </c>
      <c r="B361" s="407" t="s">
        <v>653</v>
      </c>
      <c r="C361" s="420"/>
      <c r="D361" s="418"/>
      <c r="E361" s="418"/>
    </row>
    <row r="362" spans="1:5" ht="13.15" customHeight="1" x14ac:dyDescent="0.2">
      <c r="A362" s="418" t="s">
        <v>654</v>
      </c>
      <c r="B362" s="407" t="s">
        <v>655</v>
      </c>
      <c r="C362" s="420"/>
      <c r="D362" s="418"/>
      <c r="E362" s="418"/>
    </row>
    <row r="363" spans="1:5" ht="13.15" customHeight="1" x14ac:dyDescent="0.2">
      <c r="A363" s="418" t="s">
        <v>656</v>
      </c>
      <c r="B363" s="407" t="s">
        <v>657</v>
      </c>
      <c r="C363" s="420"/>
      <c r="D363" s="418"/>
      <c r="E363" s="418"/>
    </row>
    <row r="364" spans="1:5" ht="13.15" customHeight="1" x14ac:dyDescent="0.2">
      <c r="A364" s="418" t="s">
        <v>658</v>
      </c>
      <c r="B364" s="407" t="s">
        <v>659</v>
      </c>
      <c r="C364" s="420"/>
      <c r="D364" s="418"/>
      <c r="E364" s="418"/>
    </row>
    <row r="365" spans="1:5" ht="13.15" customHeight="1" x14ac:dyDescent="0.2">
      <c r="A365" s="418" t="s">
        <v>660</v>
      </c>
      <c r="B365" s="407" t="s">
        <v>661</v>
      </c>
      <c r="C365" s="420"/>
      <c r="D365" s="418"/>
      <c r="E365" s="418"/>
    </row>
    <row r="366" spans="1:5" ht="13.15" customHeight="1" x14ac:dyDescent="0.2">
      <c r="A366" s="418" t="s">
        <v>662</v>
      </c>
      <c r="B366" s="407" t="s">
        <v>663</v>
      </c>
      <c r="C366" s="420"/>
      <c r="D366" s="418"/>
      <c r="E366" s="418"/>
    </row>
    <row r="367" spans="1:5" ht="13.15" customHeight="1" x14ac:dyDescent="0.2">
      <c r="A367" s="418" t="s">
        <v>664</v>
      </c>
      <c r="B367" s="407" t="s">
        <v>665</v>
      </c>
      <c r="C367" s="420"/>
      <c r="D367" s="418"/>
      <c r="E367" s="418"/>
    </row>
    <row r="368" spans="1:5" ht="13.15" customHeight="1" x14ac:dyDescent="0.2">
      <c r="A368" s="418" t="s">
        <v>666</v>
      </c>
      <c r="B368" s="407" t="s">
        <v>667</v>
      </c>
      <c r="C368" s="420"/>
      <c r="D368" s="418"/>
      <c r="E368" s="418"/>
    </row>
    <row r="369" spans="1:5" ht="13.15" customHeight="1" x14ac:dyDescent="0.2">
      <c r="A369" s="418" t="s">
        <v>668</v>
      </c>
      <c r="B369" s="407" t="s">
        <v>669</v>
      </c>
      <c r="C369" s="420"/>
      <c r="D369" s="418"/>
      <c r="E369" s="418"/>
    </row>
    <row r="370" spans="1:5" ht="13.15" customHeight="1" x14ac:dyDescent="0.2">
      <c r="A370" s="389"/>
      <c r="B370" s="389"/>
      <c r="C370" s="457"/>
      <c r="D370" s="389"/>
      <c r="E370" s="397"/>
    </row>
    <row r="371" spans="1:5" ht="13.15" customHeight="1" x14ac:dyDescent="0.2">
      <c r="A371" s="169">
        <v>14</v>
      </c>
      <c r="B371" s="163" t="s">
        <v>670</v>
      </c>
      <c r="C371" s="170" t="s">
        <v>4</v>
      </c>
      <c r="D371" s="169" t="s">
        <v>5</v>
      </c>
      <c r="E371" s="169" t="s">
        <v>6</v>
      </c>
    </row>
    <row r="372" spans="1:5" ht="13.15" customHeight="1" x14ac:dyDescent="0.2">
      <c r="A372" s="418" t="s">
        <v>671</v>
      </c>
      <c r="B372" s="407" t="s">
        <v>672</v>
      </c>
      <c r="C372" s="420"/>
      <c r="D372" s="418" t="s">
        <v>68</v>
      </c>
      <c r="E372" s="418"/>
    </row>
    <row r="373" spans="1:5" ht="13.15" customHeight="1" x14ac:dyDescent="0.2">
      <c r="A373" s="418" t="s">
        <v>673</v>
      </c>
      <c r="B373" s="407" t="s">
        <v>674</v>
      </c>
      <c r="C373" s="420"/>
      <c r="D373" s="418" t="s">
        <v>68</v>
      </c>
      <c r="E373" s="418"/>
    </row>
    <row r="374" spans="1:5" ht="13.15" customHeight="1" x14ac:dyDescent="0.2">
      <c r="A374" s="389"/>
      <c r="B374" s="389"/>
      <c r="C374" s="457"/>
      <c r="D374" s="468"/>
      <c r="E374" s="397"/>
    </row>
    <row r="375" spans="1:5" ht="13.15" customHeight="1" x14ac:dyDescent="0.2">
      <c r="A375" s="169">
        <v>15</v>
      </c>
      <c r="B375" s="163" t="s">
        <v>675</v>
      </c>
      <c r="C375" s="170" t="s">
        <v>4</v>
      </c>
      <c r="D375" s="169" t="s">
        <v>5</v>
      </c>
      <c r="E375" s="169" t="s">
        <v>6</v>
      </c>
    </row>
    <row r="376" spans="1:5" ht="13.15" customHeight="1" x14ac:dyDescent="0.2">
      <c r="A376" s="418" t="s">
        <v>676</v>
      </c>
      <c r="B376" s="631" t="s">
        <v>677</v>
      </c>
      <c r="C376" s="420"/>
      <c r="D376" s="418" t="s">
        <v>68</v>
      </c>
      <c r="E376" s="418"/>
    </row>
    <row r="377" spans="1:5" ht="13.15" customHeight="1" x14ac:dyDescent="0.2">
      <c r="A377" s="632"/>
      <c r="B377" s="389"/>
      <c r="C377" s="457"/>
      <c r="D377" s="468"/>
      <c r="E377" s="397"/>
    </row>
    <row r="378" spans="1:5" ht="13.15" customHeight="1" x14ac:dyDescent="0.2">
      <c r="A378" s="407"/>
      <c r="B378" s="407" t="s">
        <v>678</v>
      </c>
      <c r="C378" s="458"/>
      <c r="D378" s="407"/>
      <c r="E378" s="418"/>
    </row>
    <row r="379" spans="1:5" ht="13.15" customHeight="1" x14ac:dyDescent="0.2">
      <c r="A379" s="407"/>
      <c r="B379" s="407" t="s">
        <v>679</v>
      </c>
      <c r="C379" s="381"/>
      <c r="D379" s="470"/>
      <c r="E379" s="408"/>
    </row>
    <row r="380" spans="1:5" ht="13.15" customHeight="1" x14ac:dyDescent="0.2">
      <c r="A380" s="407"/>
      <c r="B380" s="407" t="s">
        <v>680</v>
      </c>
      <c r="C380" s="159"/>
      <c r="D380" s="470"/>
      <c r="E380" s="408"/>
    </row>
    <row r="381" spans="1:5" ht="13.15" customHeight="1" x14ac:dyDescent="0.2">
      <c r="A381" s="407"/>
      <c r="B381" s="407" t="s">
        <v>681</v>
      </c>
      <c r="C381" s="159"/>
      <c r="D381" s="470"/>
      <c r="E381" s="418"/>
    </row>
    <row r="382" spans="1:5" ht="13.15" customHeight="1" x14ac:dyDescent="0.2">
      <c r="A382" s="407"/>
      <c r="B382" s="407" t="s">
        <v>682</v>
      </c>
      <c r="C382" s="159">
        <f>'18 - Tarifa - RSU'!M29</f>
        <v>0</v>
      </c>
      <c r="D382" s="407"/>
      <c r="E382" s="471"/>
    </row>
  </sheetData>
  <phoneticPr fontId="8" type="noConversion"/>
  <pageMargins left="0.23622047244094491" right="0.23622047244094491" top="0.98425196850393704" bottom="0.98425196850393704" header="0.31496062992125984" footer="0.31496062992125984"/>
  <pageSetup paperSize="9" scale="6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ilha2"/>
  <dimension ref="A1:AJ47"/>
  <sheetViews>
    <sheetView showGridLines="0" zoomScale="85" zoomScaleNormal="85" workbookViewId="0">
      <selection activeCell="D4" sqref="D4"/>
    </sheetView>
  </sheetViews>
  <sheetFormatPr defaultColWidth="8.7109375" defaultRowHeight="13.15" customHeight="1" x14ac:dyDescent="0.2"/>
  <cols>
    <col min="1" max="1" width="15.7109375" customWidth="1"/>
    <col min="2" max="2" width="14.42578125" style="1" customWidth="1"/>
    <col min="3" max="4" width="13.7109375" customWidth="1"/>
    <col min="5" max="5" width="15.42578125" customWidth="1"/>
    <col min="6" max="6" width="12.42578125" bestFit="1" customWidth="1"/>
    <col min="7" max="31" width="11.7109375" bestFit="1" customWidth="1"/>
    <col min="32" max="36" width="12.5703125" bestFit="1" customWidth="1"/>
    <col min="37" max="37" width="11.7109375" bestFit="1" customWidth="1"/>
    <col min="38" max="39" width="12.5703125" bestFit="1" customWidth="1"/>
  </cols>
  <sheetData>
    <row r="1" spans="1:7" ht="13.15" customHeight="1" x14ac:dyDescent="0.2">
      <c r="A1" s="8" t="s">
        <v>0</v>
      </c>
      <c r="B1" s="8"/>
      <c r="C1" s="6"/>
    </row>
    <row r="2" spans="1:7" ht="13.15" customHeight="1" x14ac:dyDescent="0.2">
      <c r="A2" s="8" t="s">
        <v>1</v>
      </c>
      <c r="B2" s="8"/>
      <c r="C2" s="6"/>
    </row>
    <row r="3" spans="1:7" ht="13.15" customHeight="1" x14ac:dyDescent="0.2">
      <c r="A3" s="8" t="s">
        <v>683</v>
      </c>
      <c r="B3" s="8"/>
      <c r="C3" s="6"/>
    </row>
    <row r="4" spans="1:7" ht="13.15" customHeight="1" x14ac:dyDescent="0.2">
      <c r="D4" s="121"/>
    </row>
    <row r="5" spans="1:7" ht="13.15" customHeight="1" x14ac:dyDescent="0.2">
      <c r="A5" s="639" t="s">
        <v>684</v>
      </c>
      <c r="B5" s="639"/>
      <c r="C5" s="640" t="s">
        <v>685</v>
      </c>
      <c r="D5" s="640"/>
      <c r="E5" s="640"/>
    </row>
    <row r="6" spans="1:7" ht="25.5" customHeight="1" x14ac:dyDescent="0.2">
      <c r="A6" s="639"/>
      <c r="B6" s="639"/>
      <c r="C6" s="2" t="s">
        <v>686</v>
      </c>
      <c r="D6" s="2" t="s">
        <v>687</v>
      </c>
      <c r="E6" s="2" t="s">
        <v>688</v>
      </c>
    </row>
    <row r="7" spans="1:7" ht="13.15" customHeight="1" x14ac:dyDescent="0.2">
      <c r="A7" s="425">
        <v>0</v>
      </c>
      <c r="B7" s="425">
        <v>2024</v>
      </c>
      <c r="C7" s="268"/>
      <c r="D7" s="268"/>
      <c r="E7" s="268"/>
    </row>
    <row r="8" spans="1:7" ht="13.15" customHeight="1" x14ac:dyDescent="0.2">
      <c r="A8" s="10">
        <v>1</v>
      </c>
      <c r="B8" s="10">
        <v>2025</v>
      </c>
      <c r="C8" s="424"/>
      <c r="D8" s="150"/>
      <c r="E8" s="424"/>
      <c r="F8" s="115"/>
      <c r="G8" s="61"/>
    </row>
    <row r="9" spans="1:7" ht="13.15" customHeight="1" x14ac:dyDescent="0.2">
      <c r="A9" s="10">
        <v>2</v>
      </c>
      <c r="B9" s="10">
        <v>2026</v>
      </c>
      <c r="C9" s="424"/>
      <c r="D9" s="150"/>
      <c r="E9" s="424"/>
      <c r="F9" s="115"/>
      <c r="G9" s="115"/>
    </row>
    <row r="10" spans="1:7" ht="13.15" customHeight="1" x14ac:dyDescent="0.2">
      <c r="A10" s="10">
        <v>3</v>
      </c>
      <c r="B10" s="10">
        <v>2027</v>
      </c>
      <c r="C10" s="424"/>
      <c r="D10" s="150"/>
      <c r="E10" s="424"/>
      <c r="F10" s="115"/>
      <c r="G10" s="577"/>
    </row>
    <row r="11" spans="1:7" ht="13.15" customHeight="1" x14ac:dyDescent="0.2">
      <c r="A11" s="10">
        <v>4</v>
      </c>
      <c r="B11" s="10">
        <v>2028</v>
      </c>
      <c r="C11" s="424"/>
      <c r="D11" s="150"/>
      <c r="E11" s="424"/>
      <c r="F11" s="115"/>
    </row>
    <row r="12" spans="1:7" ht="13.15" customHeight="1" x14ac:dyDescent="0.2">
      <c r="A12" s="10">
        <v>5</v>
      </c>
      <c r="B12" s="10">
        <v>2029</v>
      </c>
      <c r="C12" s="424"/>
      <c r="D12" s="150"/>
      <c r="E12" s="424"/>
      <c r="F12" s="115"/>
    </row>
    <row r="13" spans="1:7" ht="13.15" customHeight="1" x14ac:dyDescent="0.2">
      <c r="A13" s="10">
        <v>6</v>
      </c>
      <c r="B13" s="10">
        <v>2030</v>
      </c>
      <c r="C13" s="424"/>
      <c r="D13" s="150"/>
      <c r="E13" s="424"/>
      <c r="F13" s="115"/>
    </row>
    <row r="14" spans="1:7" ht="13.15" customHeight="1" x14ac:dyDescent="0.2">
      <c r="A14" s="10">
        <v>7</v>
      </c>
      <c r="B14" s="10">
        <v>2031</v>
      </c>
      <c r="C14" s="424"/>
      <c r="D14" s="150"/>
      <c r="E14" s="424"/>
      <c r="F14" s="115"/>
    </row>
    <row r="15" spans="1:7" ht="13.15" customHeight="1" x14ac:dyDescent="0.2">
      <c r="A15" s="10">
        <v>8</v>
      </c>
      <c r="B15" s="10">
        <v>2032</v>
      </c>
      <c r="C15" s="424"/>
      <c r="D15" s="150"/>
      <c r="E15" s="424"/>
      <c r="F15" s="115"/>
    </row>
    <row r="16" spans="1:7" ht="13.15" customHeight="1" x14ac:dyDescent="0.2">
      <c r="A16" s="10">
        <v>9</v>
      </c>
      <c r="B16" s="10">
        <v>2033</v>
      </c>
      <c r="C16" s="424"/>
      <c r="D16" s="150"/>
      <c r="E16" s="424"/>
      <c r="F16" s="115"/>
    </row>
    <row r="17" spans="1:6" ht="13.15" customHeight="1" x14ac:dyDescent="0.2">
      <c r="A17" s="10">
        <v>10</v>
      </c>
      <c r="B17" s="10">
        <v>2034</v>
      </c>
      <c r="C17" s="424"/>
      <c r="D17" s="150"/>
      <c r="E17" s="424"/>
      <c r="F17" s="115"/>
    </row>
    <row r="18" spans="1:6" ht="13.15" customHeight="1" x14ac:dyDescent="0.2">
      <c r="A18" s="10">
        <v>11</v>
      </c>
      <c r="B18" s="10">
        <v>2035</v>
      </c>
      <c r="C18" s="424"/>
      <c r="D18" s="150"/>
      <c r="E18" s="424"/>
      <c r="F18" s="115"/>
    </row>
    <row r="19" spans="1:6" ht="13.15" customHeight="1" x14ac:dyDescent="0.2">
      <c r="A19" s="10">
        <v>12</v>
      </c>
      <c r="B19" s="10">
        <v>2036</v>
      </c>
      <c r="C19" s="424"/>
      <c r="D19" s="150"/>
      <c r="E19" s="424"/>
      <c r="F19" s="115"/>
    </row>
    <row r="20" spans="1:6" ht="13.15" customHeight="1" x14ac:dyDescent="0.2">
      <c r="A20" s="10">
        <v>13</v>
      </c>
      <c r="B20" s="10">
        <v>2037</v>
      </c>
      <c r="C20" s="424"/>
      <c r="D20" s="150"/>
      <c r="E20" s="424"/>
      <c r="F20" s="115"/>
    </row>
    <row r="21" spans="1:6" ht="13.15" customHeight="1" x14ac:dyDescent="0.2">
      <c r="A21" s="10">
        <v>14</v>
      </c>
      <c r="B21" s="10">
        <v>2038</v>
      </c>
      <c r="C21" s="424"/>
      <c r="D21" s="150"/>
      <c r="E21" s="424"/>
      <c r="F21" s="115"/>
    </row>
    <row r="22" spans="1:6" ht="13.15" customHeight="1" x14ac:dyDescent="0.2">
      <c r="A22" s="10">
        <v>15</v>
      </c>
      <c r="B22" s="10">
        <v>2039</v>
      </c>
      <c r="C22" s="424"/>
      <c r="D22" s="150"/>
      <c r="E22" s="424"/>
      <c r="F22" s="115"/>
    </row>
    <row r="23" spans="1:6" ht="13.15" customHeight="1" x14ac:dyDescent="0.2">
      <c r="A23" s="10">
        <v>16</v>
      </c>
      <c r="B23" s="10">
        <v>2040</v>
      </c>
      <c r="C23" s="424"/>
      <c r="D23" s="150"/>
      <c r="E23" s="424"/>
      <c r="F23" s="115"/>
    </row>
    <row r="24" spans="1:6" ht="13.15" customHeight="1" x14ac:dyDescent="0.2">
      <c r="A24" s="10">
        <v>17</v>
      </c>
      <c r="B24" s="10">
        <v>2041</v>
      </c>
      <c r="C24" s="424"/>
      <c r="D24" s="150"/>
      <c r="E24" s="424"/>
      <c r="F24" s="115"/>
    </row>
    <row r="25" spans="1:6" ht="13.15" customHeight="1" x14ac:dyDescent="0.2">
      <c r="A25" s="10">
        <v>18</v>
      </c>
      <c r="B25" s="10">
        <v>2042</v>
      </c>
      <c r="C25" s="424"/>
      <c r="D25" s="150"/>
      <c r="E25" s="424"/>
      <c r="F25" s="115"/>
    </row>
    <row r="26" spans="1:6" ht="13.15" customHeight="1" x14ac:dyDescent="0.2">
      <c r="A26" s="10">
        <v>19</v>
      </c>
      <c r="B26" s="10">
        <v>2043</v>
      </c>
      <c r="C26" s="424"/>
      <c r="D26" s="150"/>
      <c r="E26" s="424"/>
      <c r="F26" s="115"/>
    </row>
    <row r="27" spans="1:6" ht="13.15" customHeight="1" x14ac:dyDescent="0.2">
      <c r="A27" s="10">
        <v>20</v>
      </c>
      <c r="B27" s="10">
        <v>2044</v>
      </c>
      <c r="C27" s="424"/>
      <c r="D27" s="150"/>
      <c r="E27" s="424"/>
      <c r="F27" s="115"/>
    </row>
    <row r="28" spans="1:6" ht="13.15" customHeight="1" x14ac:dyDescent="0.2">
      <c r="A28" s="10">
        <v>21</v>
      </c>
      <c r="B28" s="10">
        <v>2045</v>
      </c>
      <c r="C28" s="424"/>
      <c r="D28" s="150"/>
      <c r="E28" s="424"/>
      <c r="F28" s="115"/>
    </row>
    <row r="29" spans="1:6" ht="13.15" customHeight="1" x14ac:dyDescent="0.2">
      <c r="A29" s="10">
        <v>22</v>
      </c>
      <c r="B29" s="10">
        <v>2046</v>
      </c>
      <c r="C29" s="424"/>
      <c r="D29" s="150"/>
      <c r="E29" s="424"/>
      <c r="F29" s="115"/>
    </row>
    <row r="30" spans="1:6" ht="13.15" customHeight="1" x14ac:dyDescent="0.2">
      <c r="A30" s="10">
        <v>23</v>
      </c>
      <c r="B30" s="10">
        <v>2047</v>
      </c>
      <c r="C30" s="424"/>
      <c r="D30" s="150"/>
      <c r="E30" s="424"/>
      <c r="F30" s="115"/>
    </row>
    <row r="31" spans="1:6" ht="13.15" customHeight="1" x14ac:dyDescent="0.2">
      <c r="A31" s="10">
        <v>24</v>
      </c>
      <c r="B31" s="10">
        <v>2048</v>
      </c>
      <c r="C31" s="424"/>
      <c r="D31" s="150"/>
      <c r="E31" s="424"/>
      <c r="F31" s="115"/>
    </row>
    <row r="32" spans="1:6" ht="13.15" customHeight="1" x14ac:dyDescent="0.2">
      <c r="A32" s="10">
        <v>25</v>
      </c>
      <c r="B32" s="10">
        <v>2049</v>
      </c>
      <c r="C32" s="424"/>
      <c r="D32" s="150"/>
      <c r="E32" s="424"/>
      <c r="F32" s="115"/>
    </row>
    <row r="33" spans="1:36" ht="13.15" customHeight="1" x14ac:dyDescent="0.2">
      <c r="A33" s="10">
        <v>26</v>
      </c>
      <c r="B33" s="10">
        <v>2050</v>
      </c>
      <c r="C33" s="424"/>
      <c r="D33" s="150"/>
      <c r="E33" s="424"/>
      <c r="F33" s="115"/>
      <c r="G33" s="61"/>
      <c r="I33" s="61"/>
      <c r="K33" s="61"/>
      <c r="L33" s="61"/>
      <c r="M33" s="421"/>
    </row>
    <row r="34" spans="1:36" ht="13.15" customHeight="1" x14ac:dyDescent="0.2">
      <c r="A34" s="10">
        <v>27</v>
      </c>
      <c r="B34" s="10">
        <v>2051</v>
      </c>
      <c r="C34" s="424"/>
      <c r="D34" s="150"/>
      <c r="E34" s="424"/>
      <c r="F34" s="115"/>
      <c r="G34" s="61"/>
      <c r="I34" s="61"/>
      <c r="K34" s="61"/>
      <c r="L34" s="61"/>
      <c r="M34" s="421"/>
    </row>
    <row r="35" spans="1:36" ht="13.15" customHeight="1" x14ac:dyDescent="0.2">
      <c r="A35" s="10">
        <v>28</v>
      </c>
      <c r="B35" s="10">
        <v>2052</v>
      </c>
      <c r="C35" s="424"/>
      <c r="D35" s="150"/>
      <c r="E35" s="424"/>
      <c r="F35" s="115"/>
      <c r="G35" s="61"/>
      <c r="I35" s="61"/>
      <c r="K35" s="61"/>
      <c r="L35" s="61"/>
      <c r="M35" s="421"/>
    </row>
    <row r="36" spans="1:36" ht="13.15" customHeight="1" x14ac:dyDescent="0.2">
      <c r="A36" s="10">
        <v>29</v>
      </c>
      <c r="B36" s="10">
        <v>2053</v>
      </c>
      <c r="C36" s="424"/>
      <c r="D36" s="150"/>
      <c r="E36" s="424"/>
      <c r="F36" s="115"/>
      <c r="G36" s="61"/>
      <c r="I36" s="61"/>
      <c r="K36" s="61"/>
      <c r="L36" s="61"/>
      <c r="M36" s="421"/>
    </row>
    <row r="37" spans="1:36" ht="13.15" customHeight="1" x14ac:dyDescent="0.2">
      <c r="A37" s="10">
        <v>30</v>
      </c>
      <c r="B37" s="10">
        <v>2054</v>
      </c>
      <c r="C37" s="424"/>
      <c r="D37" s="150"/>
      <c r="E37" s="424"/>
      <c r="F37" s="115"/>
      <c r="G37" s="61"/>
      <c r="I37" s="61"/>
      <c r="K37" s="61"/>
      <c r="L37" s="61"/>
      <c r="M37" s="421"/>
    </row>
    <row r="38" spans="1:36" ht="13.15" customHeight="1" x14ac:dyDescent="0.2">
      <c r="A38" s="10">
        <v>31</v>
      </c>
      <c r="B38" s="10">
        <v>2055</v>
      </c>
      <c r="C38" s="424"/>
      <c r="D38" s="150"/>
      <c r="E38" s="424"/>
      <c r="F38" s="115"/>
      <c r="G38" s="61"/>
      <c r="I38" s="61"/>
      <c r="K38" s="61"/>
      <c r="L38" s="61"/>
      <c r="M38" s="421"/>
    </row>
    <row r="39" spans="1:36" ht="13.15" customHeight="1" x14ac:dyDescent="0.2">
      <c r="A39" s="10">
        <v>32</v>
      </c>
      <c r="B39" s="10">
        <v>2056</v>
      </c>
      <c r="C39" s="424"/>
      <c r="D39" s="150"/>
      <c r="E39" s="424"/>
      <c r="F39" s="115"/>
      <c r="G39" s="61"/>
      <c r="I39" s="61"/>
      <c r="K39" s="61"/>
      <c r="L39" s="61"/>
      <c r="M39" s="421"/>
    </row>
    <row r="40" spans="1:36" ht="13.15" customHeight="1" x14ac:dyDescent="0.2">
      <c r="A40" s="10">
        <v>33</v>
      </c>
      <c r="B40" s="10">
        <v>2057</v>
      </c>
      <c r="C40" s="424"/>
      <c r="D40" s="150"/>
      <c r="E40" s="424"/>
      <c r="F40" s="115"/>
      <c r="G40" s="61"/>
      <c r="I40" s="61"/>
      <c r="K40" s="61"/>
      <c r="L40" s="61"/>
      <c r="M40" s="421"/>
    </row>
    <row r="41" spans="1:36" ht="13.15" customHeight="1" x14ac:dyDescent="0.2">
      <c r="A41" s="10">
        <v>34</v>
      </c>
      <c r="B41" s="10">
        <v>2058</v>
      </c>
      <c r="C41" s="424"/>
      <c r="D41" s="150"/>
      <c r="E41" s="424"/>
      <c r="F41" s="115"/>
      <c r="G41" s="61"/>
      <c r="I41" s="61"/>
      <c r="K41" s="61"/>
      <c r="L41" s="61"/>
      <c r="M41" s="421"/>
    </row>
    <row r="42" spans="1:36" ht="13.15" customHeight="1" x14ac:dyDescent="0.2">
      <c r="A42" s="10">
        <v>35</v>
      </c>
      <c r="B42" s="10">
        <v>2059</v>
      </c>
      <c r="C42" s="424"/>
      <c r="D42" s="150"/>
      <c r="E42" s="424"/>
      <c r="F42" s="115"/>
      <c r="G42" s="61"/>
      <c r="I42" s="61"/>
      <c r="K42" s="61"/>
      <c r="L42" s="61"/>
      <c r="M42" s="421"/>
    </row>
    <row r="43" spans="1:36" ht="13.15" customHeight="1" x14ac:dyDescent="0.2">
      <c r="C43" s="61"/>
      <c r="D43" s="61"/>
      <c r="E43" s="61"/>
    </row>
    <row r="44" spans="1:36" ht="13.15" customHeight="1" x14ac:dyDescent="0.2">
      <c r="C44" s="422"/>
      <c r="D44" s="422"/>
      <c r="E44" s="61"/>
    </row>
    <row r="45" spans="1:36" ht="13.15" customHeight="1" x14ac:dyDescent="0.2">
      <c r="A45" t="s">
        <v>689</v>
      </c>
      <c r="C45" s="423"/>
      <c r="D45" s="423"/>
      <c r="E45" s="423"/>
    </row>
    <row r="46" spans="1:36" ht="13.15" customHeight="1" x14ac:dyDescent="0.2">
      <c r="A46" t="s">
        <v>690</v>
      </c>
      <c r="B46" s="397" t="s">
        <v>691</v>
      </c>
      <c r="C46" s="397" t="s">
        <v>692</v>
      </c>
      <c r="D46" s="397" t="s">
        <v>693</v>
      </c>
      <c r="E46" s="397" t="s">
        <v>694</v>
      </c>
      <c r="F46" s="397" t="s">
        <v>695</v>
      </c>
      <c r="G46" s="397" t="s">
        <v>696</v>
      </c>
      <c r="H46" s="397" t="s">
        <v>697</v>
      </c>
      <c r="I46" s="397" t="s">
        <v>698</v>
      </c>
      <c r="J46" s="397" t="s">
        <v>699</v>
      </c>
      <c r="K46" s="397" t="s">
        <v>700</v>
      </c>
      <c r="L46" s="397" t="s">
        <v>701</v>
      </c>
      <c r="M46" s="397" t="s">
        <v>702</v>
      </c>
      <c r="N46" s="397" t="s">
        <v>703</v>
      </c>
      <c r="O46" s="397" t="s">
        <v>704</v>
      </c>
      <c r="P46" s="397" t="s">
        <v>705</v>
      </c>
      <c r="Q46" s="397" t="s">
        <v>706</v>
      </c>
      <c r="R46" s="397" t="s">
        <v>707</v>
      </c>
      <c r="S46" s="397" t="s">
        <v>708</v>
      </c>
      <c r="T46" s="397" t="s">
        <v>709</v>
      </c>
      <c r="U46" s="397" t="s">
        <v>710</v>
      </c>
      <c r="V46" s="397" t="s">
        <v>711</v>
      </c>
      <c r="W46" s="397" t="s">
        <v>712</v>
      </c>
      <c r="X46" s="397" t="s">
        <v>713</v>
      </c>
      <c r="Y46" s="397" t="s">
        <v>714</v>
      </c>
      <c r="Z46" s="397" t="s">
        <v>715</v>
      </c>
      <c r="AA46" s="397" t="s">
        <v>716</v>
      </c>
      <c r="AB46" s="397" t="s">
        <v>717</v>
      </c>
      <c r="AC46" s="397" t="s">
        <v>718</v>
      </c>
      <c r="AD46" s="397" t="s">
        <v>719</v>
      </c>
      <c r="AE46" s="397" t="s">
        <v>720</v>
      </c>
      <c r="AF46" s="397" t="s">
        <v>721</v>
      </c>
      <c r="AG46" s="397" t="s">
        <v>722</v>
      </c>
      <c r="AH46" s="397" t="s">
        <v>723</v>
      </c>
      <c r="AI46" s="397" t="s">
        <v>724</v>
      </c>
      <c r="AJ46" s="397" t="s">
        <v>725</v>
      </c>
    </row>
    <row r="47" spans="1:36" s="33" customFormat="1" ht="13.15" customHeight="1" x14ac:dyDescent="0.2">
      <c r="A47" s="472">
        <f>E7</f>
        <v>0</v>
      </c>
      <c r="B47" s="473">
        <f>E8</f>
        <v>0</v>
      </c>
      <c r="C47" s="472">
        <f>E9</f>
        <v>0</v>
      </c>
      <c r="D47" s="472">
        <f>E10</f>
        <v>0</v>
      </c>
      <c r="E47" s="472">
        <f>E11</f>
        <v>0</v>
      </c>
      <c r="F47" s="472">
        <f>E12</f>
        <v>0</v>
      </c>
      <c r="G47" s="472">
        <f>E13</f>
        <v>0</v>
      </c>
      <c r="H47" s="472">
        <f>E14</f>
        <v>0</v>
      </c>
      <c r="I47" s="472">
        <f>E15</f>
        <v>0</v>
      </c>
      <c r="J47" s="472">
        <f>E16</f>
        <v>0</v>
      </c>
      <c r="K47" s="472">
        <f>E17</f>
        <v>0</v>
      </c>
      <c r="L47" s="472">
        <f>E18</f>
        <v>0</v>
      </c>
      <c r="M47" s="472">
        <f>E19</f>
        <v>0</v>
      </c>
      <c r="N47" s="472">
        <f>E20</f>
        <v>0</v>
      </c>
      <c r="O47" s="472">
        <f>E21</f>
        <v>0</v>
      </c>
      <c r="P47" s="472">
        <f>E22</f>
        <v>0</v>
      </c>
      <c r="Q47" s="472">
        <f>E23</f>
        <v>0</v>
      </c>
      <c r="R47" s="472">
        <f>E24</f>
        <v>0</v>
      </c>
      <c r="S47" s="472">
        <f>E25</f>
        <v>0</v>
      </c>
      <c r="T47" s="472">
        <f>E26</f>
        <v>0</v>
      </c>
      <c r="U47" s="472">
        <f>E27</f>
        <v>0</v>
      </c>
      <c r="V47" s="472">
        <f>E28</f>
        <v>0</v>
      </c>
      <c r="W47" s="472">
        <f>E29</f>
        <v>0</v>
      </c>
      <c r="X47" s="472">
        <f>E30</f>
        <v>0</v>
      </c>
      <c r="Y47" s="472">
        <f>E31</f>
        <v>0</v>
      </c>
      <c r="Z47" s="472">
        <f>E32</f>
        <v>0</v>
      </c>
      <c r="AA47" s="472">
        <f>E33</f>
        <v>0</v>
      </c>
      <c r="AB47" s="472">
        <f>E34</f>
        <v>0</v>
      </c>
      <c r="AC47" s="472">
        <f>E35</f>
        <v>0</v>
      </c>
      <c r="AD47" s="472">
        <f>E36</f>
        <v>0</v>
      </c>
      <c r="AE47" s="472">
        <f>E37</f>
        <v>0</v>
      </c>
      <c r="AF47" s="122">
        <f>E38</f>
        <v>0</v>
      </c>
      <c r="AG47" s="122">
        <f>E39</f>
        <v>0</v>
      </c>
      <c r="AH47" s="122">
        <f>E40</f>
        <v>0</v>
      </c>
      <c r="AI47" s="122">
        <f>E41</f>
        <v>0</v>
      </c>
      <c r="AJ47" s="122">
        <f>E42</f>
        <v>0</v>
      </c>
    </row>
  </sheetData>
  <mergeCells count="2">
    <mergeCell ref="A5:B6"/>
    <mergeCell ref="C5:E5"/>
  </mergeCells>
  <pageMargins left="0.511811024" right="0.511811024" top="0.78740157499999996" bottom="0.78740157499999996" header="0.31496062000000002" footer="0.31496062000000002"/>
  <pageSetup paperSize="9" scale="3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3"/>
  <dimension ref="A1:Z61"/>
  <sheetViews>
    <sheetView zoomScale="70" zoomScaleNormal="70" workbookViewId="0">
      <selection activeCell="A4" sqref="A4"/>
    </sheetView>
  </sheetViews>
  <sheetFormatPr defaultColWidth="9.28515625" defaultRowHeight="12.75" x14ac:dyDescent="0.2"/>
  <cols>
    <col min="1" max="1" width="12.7109375" style="68" customWidth="1"/>
    <col min="2" max="2" width="14.42578125" style="80" customWidth="1"/>
    <col min="3" max="3" width="14.7109375" style="593" customWidth="1"/>
    <col min="4" max="4" width="16.42578125" style="82" customWidth="1"/>
    <col min="5" max="5" width="14.28515625" style="82" customWidth="1"/>
    <col min="6" max="6" width="14.42578125" style="82" customWidth="1"/>
    <col min="7" max="7" width="14.42578125" style="80" customWidth="1"/>
    <col min="8" max="8" width="13.42578125" style="82" customWidth="1"/>
    <col min="9" max="9" width="14.42578125" style="68" customWidth="1"/>
    <col min="10" max="10" width="17.28515625" style="68" customWidth="1"/>
    <col min="11" max="11" width="15.42578125" style="68" customWidth="1"/>
    <col min="12" max="14" width="11.7109375" style="68" customWidth="1"/>
    <col min="15" max="15" width="13.42578125" style="68" customWidth="1"/>
    <col min="16" max="16" width="15.7109375" style="68" customWidth="1"/>
    <col min="17" max="17" width="15.7109375" style="410" hidden="1" customWidth="1"/>
    <col min="18" max="19" width="15.7109375" style="68" customWidth="1"/>
    <col min="20" max="20" width="14.28515625" style="68" customWidth="1"/>
    <col min="21" max="23" width="15.7109375" style="68" customWidth="1"/>
    <col min="24" max="24" width="15.7109375" style="410" hidden="1" customWidth="1"/>
    <col min="25" max="26" width="16.42578125" style="68" customWidth="1"/>
    <col min="27" max="28" width="9.28515625" style="68"/>
    <col min="29" max="29" width="15.7109375" style="68" customWidth="1"/>
    <col min="30" max="16384" width="9.28515625" style="68"/>
  </cols>
  <sheetData>
    <row r="1" spans="1:26" ht="13.15" customHeight="1" x14ac:dyDescent="0.2">
      <c r="A1" s="21" t="s">
        <v>0</v>
      </c>
      <c r="B1" s="21"/>
      <c r="C1" s="592"/>
      <c r="D1" s="593"/>
      <c r="E1" s="593"/>
      <c r="F1" s="593"/>
      <c r="G1" s="68"/>
    </row>
    <row r="2" spans="1:26" ht="13.15" customHeight="1" x14ac:dyDescent="0.2">
      <c r="A2" s="21" t="s">
        <v>1</v>
      </c>
      <c r="B2" s="21"/>
      <c r="C2" s="592"/>
      <c r="D2" s="593"/>
      <c r="E2" s="593"/>
      <c r="F2" s="593"/>
      <c r="G2" s="68"/>
    </row>
    <row r="3" spans="1:26" ht="13.15" customHeight="1" x14ac:dyDescent="0.2">
      <c r="A3" s="21" t="s">
        <v>726</v>
      </c>
      <c r="B3" s="21"/>
      <c r="C3" s="592"/>
      <c r="D3" s="593"/>
      <c r="E3" s="593"/>
      <c r="F3" s="593"/>
      <c r="G3" s="68"/>
      <c r="J3" s="83"/>
    </row>
    <row r="4" spans="1:26" ht="13.15" customHeight="1" x14ac:dyDescent="0.2">
      <c r="J4" s="83"/>
      <c r="K4" s="83"/>
      <c r="L4" s="83"/>
    </row>
    <row r="5" spans="1:26" ht="37.5" customHeight="1" x14ac:dyDescent="0.2">
      <c r="A5" s="644" t="s">
        <v>727</v>
      </c>
      <c r="B5" s="644"/>
      <c r="C5" s="645" t="s">
        <v>728</v>
      </c>
      <c r="D5" s="645"/>
      <c r="E5" s="645"/>
      <c r="F5" s="645"/>
      <c r="G5" s="646" t="s">
        <v>729</v>
      </c>
      <c r="H5" s="646"/>
      <c r="I5" s="647" t="s">
        <v>730</v>
      </c>
      <c r="J5" s="647"/>
      <c r="K5" s="647"/>
      <c r="L5" s="647"/>
      <c r="M5" s="647"/>
      <c r="N5" s="647"/>
      <c r="O5" s="647"/>
      <c r="P5" s="647" t="s">
        <v>731</v>
      </c>
      <c r="Q5" s="647"/>
      <c r="R5" s="647"/>
      <c r="S5" s="647"/>
      <c r="T5" s="647"/>
      <c r="U5" s="647"/>
      <c r="V5" s="647"/>
      <c r="W5" s="641" t="s">
        <v>732</v>
      </c>
      <c r="X5" s="642"/>
      <c r="Y5" s="642"/>
      <c r="Z5" s="643"/>
    </row>
    <row r="6" spans="1:26" ht="140.25" x14ac:dyDescent="0.2">
      <c r="A6" s="644"/>
      <c r="B6" s="644"/>
      <c r="C6" s="134" t="s">
        <v>733</v>
      </c>
      <c r="D6" s="134" t="s">
        <v>734</v>
      </c>
      <c r="E6" s="134" t="s">
        <v>735</v>
      </c>
      <c r="F6" s="134" t="s">
        <v>736</v>
      </c>
      <c r="G6" s="136" t="s">
        <v>737</v>
      </c>
      <c r="H6" s="136" t="s">
        <v>738</v>
      </c>
      <c r="I6" s="136" t="s">
        <v>24</v>
      </c>
      <c r="J6" s="136" t="s">
        <v>739</v>
      </c>
      <c r="K6" s="136" t="s">
        <v>740</v>
      </c>
      <c r="L6" s="136" t="s">
        <v>741</v>
      </c>
      <c r="M6" s="136" t="s">
        <v>742</v>
      </c>
      <c r="N6" s="136" t="s">
        <v>743</v>
      </c>
      <c r="O6" s="136" t="s">
        <v>744</v>
      </c>
      <c r="P6" s="142" t="s">
        <v>745</v>
      </c>
      <c r="Q6" s="411" t="s">
        <v>746</v>
      </c>
      <c r="R6" s="143" t="s">
        <v>747</v>
      </c>
      <c r="S6" s="136" t="s">
        <v>748</v>
      </c>
      <c r="T6" s="136" t="s">
        <v>749</v>
      </c>
      <c r="U6" s="136" t="s">
        <v>750</v>
      </c>
      <c r="V6" s="136" t="s">
        <v>751</v>
      </c>
      <c r="W6" s="136" t="s">
        <v>752</v>
      </c>
      <c r="X6" s="411" t="s">
        <v>753</v>
      </c>
      <c r="Y6" s="136" t="s">
        <v>754</v>
      </c>
      <c r="Z6" s="136" t="s">
        <v>755</v>
      </c>
    </row>
    <row r="7" spans="1:26" x14ac:dyDescent="0.2">
      <c r="A7" s="135"/>
      <c r="B7" s="135"/>
      <c r="C7" s="594">
        <f>SUM(D7:F7)</f>
        <v>0</v>
      </c>
      <c r="D7" s="595">
        <f>'01 - Dados de Entrada'!C26</f>
        <v>0</v>
      </c>
      <c r="E7" s="595">
        <f>'01 - Dados de Entrada'!C27+'01 - Dados de Entrada'!C28+'01 - Dados de Entrada'!C29+'01 - Dados de Entrada'!C30+'01 - Dados de Entrada'!C32</f>
        <v>0</v>
      </c>
      <c r="F7" s="595">
        <f>'01 - Dados de Entrada'!C31</f>
        <v>0</v>
      </c>
      <c r="G7" s="474"/>
      <c r="H7" s="3"/>
      <c r="I7" s="474"/>
      <c r="J7" s="3"/>
      <c r="K7" s="474"/>
      <c r="L7" s="474"/>
      <c r="M7" s="474"/>
      <c r="N7" s="474"/>
      <c r="O7" s="474"/>
      <c r="P7" s="137"/>
      <c r="Q7" s="412"/>
      <c r="R7" s="139"/>
      <c r="S7" s="3"/>
      <c r="T7" s="474"/>
      <c r="U7" s="474"/>
      <c r="V7" s="474"/>
      <c r="W7" s="474"/>
      <c r="X7" s="475"/>
      <c r="Y7" s="141"/>
      <c r="Z7" s="141"/>
    </row>
    <row r="8" spans="1:26" ht="13.15" hidden="1" customHeight="1" x14ac:dyDescent="0.2">
      <c r="A8" s="305">
        <f>'02 - Evolução Populacional'!A7</f>
        <v>0</v>
      </c>
      <c r="B8" s="305">
        <f>'02 - Evolução Populacional'!B7</f>
        <v>2024</v>
      </c>
      <c r="C8" s="310">
        <f>'01 - Dados de Entrada'!$C$18*'02 - Evolução Populacional'!E7*365/1000</f>
        <v>0</v>
      </c>
      <c r="D8" s="310">
        <f>C8*'01 - Dados de Entrada'!$C$26</f>
        <v>0</v>
      </c>
      <c r="E8" s="310">
        <f t="shared" ref="E8:E39" si="0">C8*$E$7</f>
        <v>0</v>
      </c>
      <c r="F8" s="310">
        <f t="shared" ref="F8:F39" si="1">C8-D8-E8</f>
        <v>0</v>
      </c>
      <c r="G8" s="311">
        <v>0</v>
      </c>
      <c r="H8" s="310">
        <f t="shared" ref="H8:H43" si="2">D8*G8</f>
        <v>0</v>
      </c>
      <c r="I8" s="312">
        <f>'01 - Dados de Entrada'!$C$13</f>
        <v>0</v>
      </c>
      <c r="J8" s="313">
        <f t="shared" ref="J8:J43" si="3">C8*I8</f>
        <v>0</v>
      </c>
      <c r="K8" s="312">
        <f>'01 - Dados de Entrada'!$C$15</f>
        <v>0</v>
      </c>
      <c r="L8" s="313">
        <f>J8*K8</f>
        <v>0</v>
      </c>
      <c r="M8" s="314" t="e">
        <f t="shared" ref="M8" si="4">L8/C8</f>
        <v>#DIV/0!</v>
      </c>
      <c r="N8" s="127">
        <v>9.5000000000000001E-2</v>
      </c>
      <c r="O8" s="313">
        <f t="shared" ref="O8:O43" si="5">J8-L8</f>
        <v>0</v>
      </c>
      <c r="P8" s="313">
        <f>C8-H8-J8+O8</f>
        <v>0</v>
      </c>
      <c r="Q8" s="413" t="e">
        <f>'01 - Dados de Entrada'!#REF!*'02 - Evolução Populacional'!E7*365/1000</f>
        <v>#REF!</v>
      </c>
      <c r="R8" s="313">
        <f>'01 - Dados de Entrada'!$C$20*'02 - Evolução Populacional'!E7*365/1000</f>
        <v>0</v>
      </c>
      <c r="S8" s="313">
        <f t="shared" ref="S8:S43" si="6">P8+R8</f>
        <v>0</v>
      </c>
      <c r="T8" s="315">
        <v>0</v>
      </c>
      <c r="U8" s="313">
        <f t="shared" ref="U8:U43" si="7">(S8*T8)</f>
        <v>0</v>
      </c>
      <c r="V8" s="313">
        <v>0</v>
      </c>
      <c r="W8" s="313">
        <f t="shared" ref="W8:W12" si="8">((S8-U8))</f>
        <v>0</v>
      </c>
      <c r="X8" s="413" t="e">
        <f t="shared" ref="X8:X43" si="9">Q8</f>
        <v>#REF!</v>
      </c>
      <c r="Y8" s="409" t="e">
        <f t="shared" ref="Y8" si="10">(L8+U8+H8)/(C8+R8)</f>
        <v>#DIV/0!</v>
      </c>
      <c r="Z8" s="133">
        <v>0.17100000000000001</v>
      </c>
    </row>
    <row r="9" spans="1:26" ht="13.15" customHeight="1" x14ac:dyDescent="0.2">
      <c r="A9" s="84">
        <f>'02 - Evolução Populacional'!A8</f>
        <v>1</v>
      </c>
      <c r="B9" s="84">
        <f>'02 - Evolução Populacional'!B8</f>
        <v>2025</v>
      </c>
      <c r="C9" s="25">
        <f>'01 - Dados de Entrada'!$C$18*'02 - Evolução Populacional'!E8*365/1000</f>
        <v>0</v>
      </c>
      <c r="D9" s="25">
        <f>C9*'01 - Dados de Entrada'!$C$26</f>
        <v>0</v>
      </c>
      <c r="E9" s="25">
        <f>C9*$E$7</f>
        <v>0</v>
      </c>
      <c r="F9" s="25">
        <f t="shared" si="1"/>
        <v>0</v>
      </c>
      <c r="G9" s="123"/>
      <c r="H9" s="23">
        <f t="shared" si="2"/>
        <v>0</v>
      </c>
      <c r="I9" s="119"/>
      <c r="J9" s="4">
        <f>C9*I9</f>
        <v>0</v>
      </c>
      <c r="K9" s="119"/>
      <c r="L9" s="4">
        <f t="shared" ref="L9:L43" si="11">J9*K9</f>
        <v>0</v>
      </c>
      <c r="M9" s="129"/>
      <c r="N9" s="5"/>
      <c r="O9" s="4">
        <f t="shared" si="5"/>
        <v>0</v>
      </c>
      <c r="P9" s="138">
        <f>C9-H9-J9+O9</f>
        <v>0</v>
      </c>
      <c r="Q9" s="413" t="e">
        <f>'01 - Dados de Entrada'!#REF!*'02 - Evolução Populacional'!E8*365/1000</f>
        <v>#REF!</v>
      </c>
      <c r="R9" s="140">
        <f>'01 - Dados de Entrada'!$C$20*'02 - Evolução Populacional'!E8*365/1000</f>
        <v>0</v>
      </c>
      <c r="S9" s="4">
        <f>P9+R9</f>
        <v>0</v>
      </c>
      <c r="T9" s="130"/>
      <c r="U9" s="4">
        <f>(S9*T9)</f>
        <v>0</v>
      </c>
      <c r="V9" s="4">
        <v>0</v>
      </c>
      <c r="W9" s="4">
        <f>((S9-U9))</f>
        <v>0</v>
      </c>
      <c r="X9" s="413" t="e">
        <f t="shared" si="9"/>
        <v>#REF!</v>
      </c>
      <c r="Y9" s="131"/>
      <c r="Z9" s="5"/>
    </row>
    <row r="10" spans="1:26" ht="13.15" customHeight="1" x14ac:dyDescent="0.2">
      <c r="A10" s="84">
        <f>'02 - Evolução Populacional'!A9</f>
        <v>2</v>
      </c>
      <c r="B10" s="84">
        <f>'02 - Evolução Populacional'!B9</f>
        <v>2026</v>
      </c>
      <c r="C10" s="25">
        <f>'01 - Dados de Entrada'!$C$18*'02 - Evolução Populacional'!E9*365/1000</f>
        <v>0</v>
      </c>
      <c r="D10" s="25">
        <f>C10*'01 - Dados de Entrada'!$C$26</f>
        <v>0</v>
      </c>
      <c r="E10" s="25">
        <f t="shared" si="0"/>
        <v>0</v>
      </c>
      <c r="F10" s="25">
        <f t="shared" si="1"/>
        <v>0</v>
      </c>
      <c r="G10" s="123"/>
      <c r="H10" s="23">
        <f t="shared" si="2"/>
        <v>0</v>
      </c>
      <c r="I10" s="119"/>
      <c r="J10" s="4">
        <f t="shared" si="3"/>
        <v>0</v>
      </c>
      <c r="K10" s="125"/>
      <c r="L10" s="4">
        <f t="shared" si="11"/>
        <v>0</v>
      </c>
      <c r="M10" s="129"/>
      <c r="N10" s="5"/>
      <c r="O10" s="4">
        <f t="shared" si="5"/>
        <v>0</v>
      </c>
      <c r="P10" s="138">
        <f t="shared" ref="P10:P43" si="12">C10-H10-J10+O10</f>
        <v>0</v>
      </c>
      <c r="Q10" s="413" t="e">
        <f>'01 - Dados de Entrada'!#REF!*'02 - Evolução Populacional'!E9*365/1000</f>
        <v>#REF!</v>
      </c>
      <c r="R10" s="140">
        <f>'01 - Dados de Entrada'!$C$20*'02 - Evolução Populacional'!E9*365/1000</f>
        <v>0</v>
      </c>
      <c r="S10" s="4">
        <f t="shared" si="6"/>
        <v>0</v>
      </c>
      <c r="T10" s="125"/>
      <c r="U10" s="4">
        <f t="shared" si="7"/>
        <v>0</v>
      </c>
      <c r="V10" s="4">
        <v>0</v>
      </c>
      <c r="W10" s="4">
        <f t="shared" si="8"/>
        <v>0</v>
      </c>
      <c r="X10" s="413" t="e">
        <f t="shared" si="9"/>
        <v>#REF!</v>
      </c>
      <c r="Y10" s="131"/>
      <c r="Z10" s="5"/>
    </row>
    <row r="11" spans="1:26" ht="13.15" customHeight="1" x14ac:dyDescent="0.2">
      <c r="A11" s="84">
        <f>'02 - Evolução Populacional'!A10</f>
        <v>3</v>
      </c>
      <c r="B11" s="84">
        <f>'02 - Evolução Populacional'!B10</f>
        <v>2027</v>
      </c>
      <c r="C11" s="25">
        <f>'01 - Dados de Entrada'!$C$18*'02 - Evolução Populacional'!E10*365/1000</f>
        <v>0</v>
      </c>
      <c r="D11" s="25">
        <f>C11*'01 - Dados de Entrada'!$C$26</f>
        <v>0</v>
      </c>
      <c r="E11" s="25">
        <f t="shared" si="0"/>
        <v>0</v>
      </c>
      <c r="F11" s="25">
        <f t="shared" si="1"/>
        <v>0</v>
      </c>
      <c r="G11" s="123"/>
      <c r="H11" s="23">
        <f t="shared" si="2"/>
        <v>0</v>
      </c>
      <c r="I11" s="119"/>
      <c r="J11" s="4">
        <f t="shared" si="3"/>
        <v>0</v>
      </c>
      <c r="K11" s="125"/>
      <c r="L11" s="4">
        <f t="shared" si="11"/>
        <v>0</v>
      </c>
      <c r="M11" s="129"/>
      <c r="N11" s="5"/>
      <c r="O11" s="4">
        <f t="shared" si="5"/>
        <v>0</v>
      </c>
      <c r="P11" s="138">
        <f t="shared" si="12"/>
        <v>0</v>
      </c>
      <c r="Q11" s="413" t="e">
        <f>'01 - Dados de Entrada'!#REF!*'02 - Evolução Populacional'!E10*365/1000</f>
        <v>#REF!</v>
      </c>
      <c r="R11" s="140">
        <f>'01 - Dados de Entrada'!$C$20*'02 - Evolução Populacional'!E10*365/1000</f>
        <v>0</v>
      </c>
      <c r="S11" s="4">
        <f t="shared" si="6"/>
        <v>0</v>
      </c>
      <c r="T11" s="125"/>
      <c r="U11" s="4">
        <f t="shared" si="7"/>
        <v>0</v>
      </c>
      <c r="V11" s="4">
        <v>0</v>
      </c>
      <c r="W11" s="4">
        <f t="shared" si="8"/>
        <v>0</v>
      </c>
      <c r="X11" s="413" t="e">
        <f t="shared" si="9"/>
        <v>#REF!</v>
      </c>
      <c r="Y11" s="131"/>
      <c r="Z11" s="5"/>
    </row>
    <row r="12" spans="1:26" ht="13.15" customHeight="1" x14ac:dyDescent="0.2">
      <c r="A12" s="84">
        <f>'02 - Evolução Populacional'!A11</f>
        <v>4</v>
      </c>
      <c r="B12" s="84">
        <f>'02 - Evolução Populacional'!B11</f>
        <v>2028</v>
      </c>
      <c r="C12" s="25">
        <f>'01 - Dados de Entrada'!$C$18*'02 - Evolução Populacional'!E11*365/1000</f>
        <v>0</v>
      </c>
      <c r="D12" s="25">
        <f>C12*'01 - Dados de Entrada'!$C$26</f>
        <v>0</v>
      </c>
      <c r="E12" s="25">
        <f t="shared" si="0"/>
        <v>0</v>
      </c>
      <c r="F12" s="25">
        <f t="shared" si="1"/>
        <v>0</v>
      </c>
      <c r="G12" s="123"/>
      <c r="H12" s="23">
        <f t="shared" si="2"/>
        <v>0</v>
      </c>
      <c r="I12" s="119"/>
      <c r="J12" s="4">
        <f t="shared" si="3"/>
        <v>0</v>
      </c>
      <c r="K12" s="125"/>
      <c r="L12" s="4">
        <f t="shared" si="11"/>
        <v>0</v>
      </c>
      <c r="M12" s="129"/>
      <c r="N12" s="127">
        <v>0.14299999999999999</v>
      </c>
      <c r="O12" s="4">
        <f t="shared" si="5"/>
        <v>0</v>
      </c>
      <c r="P12" s="138">
        <f t="shared" si="12"/>
        <v>0</v>
      </c>
      <c r="Q12" s="413" t="e">
        <f>'01 - Dados de Entrada'!#REF!*'02 - Evolução Populacional'!E11*365/1000</f>
        <v>#REF!</v>
      </c>
      <c r="R12" s="140">
        <f>'01 - Dados de Entrada'!$C$20*'02 - Evolução Populacional'!E11*365/1000</f>
        <v>0</v>
      </c>
      <c r="S12" s="4">
        <f t="shared" si="6"/>
        <v>0</v>
      </c>
      <c r="T12" s="125"/>
      <c r="U12" s="4">
        <f t="shared" si="7"/>
        <v>0</v>
      </c>
      <c r="V12" s="4">
        <v>0</v>
      </c>
      <c r="W12" s="4">
        <f t="shared" si="8"/>
        <v>0</v>
      </c>
      <c r="X12" s="413" t="e">
        <f t="shared" si="9"/>
        <v>#REF!</v>
      </c>
      <c r="Y12" s="131"/>
      <c r="Z12" s="133">
        <v>0.29499999999999998</v>
      </c>
    </row>
    <row r="13" spans="1:26" ht="13.15" customHeight="1" x14ac:dyDescent="0.2">
      <c r="A13" s="84">
        <f>'02 - Evolução Populacional'!A12</f>
        <v>5</v>
      </c>
      <c r="B13" s="84">
        <f>'02 - Evolução Populacional'!B12</f>
        <v>2029</v>
      </c>
      <c r="C13" s="25">
        <f>'01 - Dados de Entrada'!$C$18*'02 - Evolução Populacional'!E12*365/1000</f>
        <v>0</v>
      </c>
      <c r="D13" s="25">
        <f>C13*'01 - Dados de Entrada'!$C$26</f>
        <v>0</v>
      </c>
      <c r="E13" s="25">
        <f t="shared" si="0"/>
        <v>0</v>
      </c>
      <c r="F13" s="25">
        <f t="shared" si="1"/>
        <v>0</v>
      </c>
      <c r="G13" s="123"/>
      <c r="H13" s="23">
        <f t="shared" si="2"/>
        <v>0</v>
      </c>
      <c r="I13" s="124"/>
      <c r="J13" s="4">
        <f t="shared" si="3"/>
        <v>0</v>
      </c>
      <c r="K13" s="125"/>
      <c r="L13" s="4">
        <f t="shared" si="11"/>
        <v>0</v>
      </c>
      <c r="M13" s="129"/>
      <c r="N13" s="5"/>
      <c r="O13" s="4">
        <f t="shared" si="5"/>
        <v>0</v>
      </c>
      <c r="P13" s="138">
        <f t="shared" si="12"/>
        <v>0</v>
      </c>
      <c r="Q13" s="413" t="e">
        <f>'01 - Dados de Entrada'!#REF!*'02 - Evolução Populacional'!E12*365/1000</f>
        <v>#REF!</v>
      </c>
      <c r="R13" s="140">
        <f>'01 - Dados de Entrada'!$C$20*'02 - Evolução Populacional'!E12*365/1000</f>
        <v>0</v>
      </c>
      <c r="S13" s="4">
        <f t="shared" si="6"/>
        <v>0</v>
      </c>
      <c r="T13" s="125"/>
      <c r="U13" s="4">
        <f t="shared" si="7"/>
        <v>0</v>
      </c>
      <c r="V13" s="4">
        <f>((S13-U13))</f>
        <v>0</v>
      </c>
      <c r="W13" s="4">
        <f>((S13-U13))</f>
        <v>0</v>
      </c>
      <c r="X13" s="413" t="e">
        <f t="shared" si="9"/>
        <v>#REF!</v>
      </c>
      <c r="Y13" s="131"/>
      <c r="Z13" s="5"/>
    </row>
    <row r="14" spans="1:26" ht="13.15" customHeight="1" x14ac:dyDescent="0.2">
      <c r="A14" s="84">
        <f>'02 - Evolução Populacional'!A13</f>
        <v>6</v>
      </c>
      <c r="B14" s="84">
        <f>'02 - Evolução Populacional'!B13</f>
        <v>2030</v>
      </c>
      <c r="C14" s="25">
        <f>'01 - Dados de Entrada'!$C$18*'02 - Evolução Populacional'!E13*365/1000</f>
        <v>0</v>
      </c>
      <c r="D14" s="25">
        <f>C14*'01 - Dados de Entrada'!$C$26</f>
        <v>0</v>
      </c>
      <c r="E14" s="25">
        <f t="shared" si="0"/>
        <v>0</v>
      </c>
      <c r="F14" s="25">
        <f t="shared" si="1"/>
        <v>0</v>
      </c>
      <c r="G14" s="123"/>
      <c r="H14" s="23">
        <f t="shared" si="2"/>
        <v>0</v>
      </c>
      <c r="I14" s="124"/>
      <c r="J14" s="4">
        <f t="shared" si="3"/>
        <v>0</v>
      </c>
      <c r="K14" s="125"/>
      <c r="L14" s="4">
        <f t="shared" si="11"/>
        <v>0</v>
      </c>
      <c r="M14" s="129"/>
      <c r="N14" s="5"/>
      <c r="O14" s="4">
        <f t="shared" si="5"/>
        <v>0</v>
      </c>
      <c r="P14" s="138">
        <f t="shared" si="12"/>
        <v>0</v>
      </c>
      <c r="Q14" s="413" t="e">
        <f>'01 - Dados de Entrada'!#REF!*'02 - Evolução Populacional'!E13*365/1000</f>
        <v>#REF!</v>
      </c>
      <c r="R14" s="140">
        <f>'01 - Dados de Entrada'!$C$20*'02 - Evolução Populacional'!E13*365/1000</f>
        <v>0</v>
      </c>
      <c r="S14" s="4">
        <f t="shared" si="6"/>
        <v>0</v>
      </c>
      <c r="T14" s="125"/>
      <c r="U14" s="4">
        <f t="shared" si="7"/>
        <v>0</v>
      </c>
      <c r="V14" s="4">
        <f t="shared" ref="V14:V43" si="13">((S14-U14))</f>
        <v>0</v>
      </c>
      <c r="W14" s="4">
        <f t="shared" ref="W14:W43" si="14">((S14-U14))</f>
        <v>0</v>
      </c>
      <c r="X14" s="413" t="e">
        <f t="shared" si="9"/>
        <v>#REF!</v>
      </c>
      <c r="Y14" s="131"/>
      <c r="Z14" s="5"/>
    </row>
    <row r="15" spans="1:26" ht="13.15" customHeight="1" x14ac:dyDescent="0.2">
      <c r="A15" s="84">
        <f>'02 - Evolução Populacional'!A14</f>
        <v>7</v>
      </c>
      <c r="B15" s="84">
        <f>'02 - Evolução Populacional'!B14</f>
        <v>2031</v>
      </c>
      <c r="C15" s="25">
        <f>'01 - Dados de Entrada'!$C$18*'02 - Evolução Populacional'!E14*365/1000</f>
        <v>0</v>
      </c>
      <c r="D15" s="25">
        <f>C15*'01 - Dados de Entrada'!$C$26</f>
        <v>0</v>
      </c>
      <c r="E15" s="25">
        <f t="shared" si="0"/>
        <v>0</v>
      </c>
      <c r="F15" s="25">
        <f t="shared" si="1"/>
        <v>0</v>
      </c>
      <c r="G15" s="123"/>
      <c r="H15" s="23">
        <f t="shared" si="2"/>
        <v>0</v>
      </c>
      <c r="I15" s="124"/>
      <c r="J15" s="4">
        <f t="shared" si="3"/>
        <v>0</v>
      </c>
      <c r="K15" s="125"/>
      <c r="L15" s="4">
        <f t="shared" si="11"/>
        <v>0</v>
      </c>
      <c r="M15" s="129"/>
      <c r="N15" s="5"/>
      <c r="O15" s="4">
        <f t="shared" si="5"/>
        <v>0</v>
      </c>
      <c r="P15" s="138">
        <f t="shared" si="12"/>
        <v>0</v>
      </c>
      <c r="Q15" s="413" t="e">
        <f>'01 - Dados de Entrada'!#REF!*'02 - Evolução Populacional'!E14*365/1000</f>
        <v>#REF!</v>
      </c>
      <c r="R15" s="140">
        <f>'01 - Dados de Entrada'!$C$20*'02 - Evolução Populacional'!E14*365/1000</f>
        <v>0</v>
      </c>
      <c r="S15" s="4">
        <f t="shared" si="6"/>
        <v>0</v>
      </c>
      <c r="T15" s="125"/>
      <c r="U15" s="4">
        <f t="shared" si="7"/>
        <v>0</v>
      </c>
      <c r="V15" s="4">
        <f t="shared" si="13"/>
        <v>0</v>
      </c>
      <c r="W15" s="4">
        <f t="shared" si="14"/>
        <v>0</v>
      </c>
      <c r="X15" s="413" t="e">
        <f t="shared" si="9"/>
        <v>#REF!</v>
      </c>
      <c r="Y15" s="131"/>
      <c r="Z15" s="5"/>
    </row>
    <row r="16" spans="1:26" ht="13.15" customHeight="1" x14ac:dyDescent="0.2">
      <c r="A16" s="84">
        <f>'02 - Evolução Populacional'!A15</f>
        <v>8</v>
      </c>
      <c r="B16" s="84">
        <f>'02 - Evolução Populacional'!B15</f>
        <v>2032</v>
      </c>
      <c r="C16" s="25">
        <f>'01 - Dados de Entrada'!$C$18*'02 - Evolução Populacional'!E15*365/1000</f>
        <v>0</v>
      </c>
      <c r="D16" s="25">
        <f>C16*'01 - Dados de Entrada'!$C$26</f>
        <v>0</v>
      </c>
      <c r="E16" s="25">
        <f t="shared" si="0"/>
        <v>0</v>
      </c>
      <c r="F16" s="25">
        <f t="shared" si="1"/>
        <v>0</v>
      </c>
      <c r="G16" s="123"/>
      <c r="H16" s="23">
        <f t="shared" si="2"/>
        <v>0</v>
      </c>
      <c r="I16" s="124"/>
      <c r="J16" s="4">
        <f t="shared" si="3"/>
        <v>0</v>
      </c>
      <c r="K16" s="125"/>
      <c r="L16" s="4">
        <f t="shared" si="11"/>
        <v>0</v>
      </c>
      <c r="M16" s="129"/>
      <c r="N16" s="127">
        <v>0.191</v>
      </c>
      <c r="O16" s="4">
        <f t="shared" si="5"/>
        <v>0</v>
      </c>
      <c r="P16" s="138">
        <f t="shared" si="12"/>
        <v>0</v>
      </c>
      <c r="Q16" s="413" t="e">
        <f>'01 - Dados de Entrada'!#REF!*'02 - Evolução Populacional'!E15*365/1000</f>
        <v>#REF!</v>
      </c>
      <c r="R16" s="140">
        <f>'01 - Dados de Entrada'!$C$20*'02 - Evolução Populacional'!E15*365/1000</f>
        <v>0</v>
      </c>
      <c r="S16" s="4">
        <f t="shared" si="6"/>
        <v>0</v>
      </c>
      <c r="T16" s="125"/>
      <c r="U16" s="4">
        <f t="shared" si="7"/>
        <v>0</v>
      </c>
      <c r="V16" s="4">
        <f t="shared" si="13"/>
        <v>0</v>
      </c>
      <c r="W16" s="4">
        <f t="shared" si="14"/>
        <v>0</v>
      </c>
      <c r="X16" s="413" t="e">
        <f t="shared" si="9"/>
        <v>#REF!</v>
      </c>
      <c r="Y16" s="131"/>
      <c r="Z16" s="133">
        <v>0.41899999999999998</v>
      </c>
    </row>
    <row r="17" spans="1:26" ht="13.15" customHeight="1" x14ac:dyDescent="0.2">
      <c r="A17" s="84">
        <f>'02 - Evolução Populacional'!A16</f>
        <v>9</v>
      </c>
      <c r="B17" s="84">
        <f>'02 - Evolução Populacional'!B16</f>
        <v>2033</v>
      </c>
      <c r="C17" s="25">
        <f>'01 - Dados de Entrada'!$C$18*'02 - Evolução Populacional'!E16*365/1000</f>
        <v>0</v>
      </c>
      <c r="D17" s="25">
        <f>C17*'01 - Dados de Entrada'!$C$26</f>
        <v>0</v>
      </c>
      <c r="E17" s="25">
        <f t="shared" si="0"/>
        <v>0</v>
      </c>
      <c r="F17" s="25">
        <f t="shared" si="1"/>
        <v>0</v>
      </c>
      <c r="G17" s="123"/>
      <c r="H17" s="23">
        <f t="shared" si="2"/>
        <v>0</v>
      </c>
      <c r="I17" s="124"/>
      <c r="J17" s="4">
        <f t="shared" si="3"/>
        <v>0</v>
      </c>
      <c r="K17" s="125"/>
      <c r="L17" s="4">
        <f t="shared" si="11"/>
        <v>0</v>
      </c>
      <c r="M17" s="129"/>
      <c r="N17" s="5"/>
      <c r="O17" s="4">
        <f t="shared" si="5"/>
        <v>0</v>
      </c>
      <c r="P17" s="138">
        <f t="shared" si="12"/>
        <v>0</v>
      </c>
      <c r="Q17" s="413" t="e">
        <f>'01 - Dados de Entrada'!#REF!*'02 - Evolução Populacional'!E16*365/1000</f>
        <v>#REF!</v>
      </c>
      <c r="R17" s="140">
        <f>'01 - Dados de Entrada'!$C$20*'02 - Evolução Populacional'!E16*365/1000</f>
        <v>0</v>
      </c>
      <c r="S17" s="4">
        <f t="shared" si="6"/>
        <v>0</v>
      </c>
      <c r="T17" s="125"/>
      <c r="U17" s="4">
        <f t="shared" si="7"/>
        <v>0</v>
      </c>
      <c r="V17" s="4">
        <f t="shared" si="13"/>
        <v>0</v>
      </c>
      <c r="W17" s="4">
        <f t="shared" si="14"/>
        <v>0</v>
      </c>
      <c r="X17" s="413" t="e">
        <f t="shared" si="9"/>
        <v>#REF!</v>
      </c>
      <c r="Y17" s="131"/>
      <c r="Z17" s="5"/>
    </row>
    <row r="18" spans="1:26" ht="13.15" customHeight="1" x14ac:dyDescent="0.2">
      <c r="A18" s="84">
        <f>'02 - Evolução Populacional'!A17</f>
        <v>10</v>
      </c>
      <c r="B18" s="84">
        <f>'02 - Evolução Populacional'!B17</f>
        <v>2034</v>
      </c>
      <c r="C18" s="25">
        <f>'01 - Dados de Entrada'!$C$18*'02 - Evolução Populacional'!E17*365/1000</f>
        <v>0</v>
      </c>
      <c r="D18" s="25">
        <f>C18*'01 - Dados de Entrada'!$C$26</f>
        <v>0</v>
      </c>
      <c r="E18" s="25">
        <f t="shared" si="0"/>
        <v>0</v>
      </c>
      <c r="F18" s="25">
        <f t="shared" si="1"/>
        <v>0</v>
      </c>
      <c r="G18" s="123"/>
      <c r="H18" s="23">
        <f t="shared" si="2"/>
        <v>0</v>
      </c>
      <c r="I18" s="124"/>
      <c r="J18" s="4">
        <f t="shared" si="3"/>
        <v>0</v>
      </c>
      <c r="K18" s="125"/>
      <c r="L18" s="4">
        <f t="shared" si="11"/>
        <v>0</v>
      </c>
      <c r="M18" s="129"/>
      <c r="N18" s="5"/>
      <c r="O18" s="4">
        <f t="shared" si="5"/>
        <v>0</v>
      </c>
      <c r="P18" s="138">
        <f t="shared" si="12"/>
        <v>0</v>
      </c>
      <c r="Q18" s="413" t="e">
        <f>'01 - Dados de Entrada'!#REF!*'02 - Evolução Populacional'!E17*365/1000</f>
        <v>#REF!</v>
      </c>
      <c r="R18" s="140">
        <f>'01 - Dados de Entrada'!$C$20*'02 - Evolução Populacional'!E17*365/1000</f>
        <v>0</v>
      </c>
      <c r="S18" s="4">
        <f t="shared" si="6"/>
        <v>0</v>
      </c>
      <c r="T18" s="125"/>
      <c r="U18" s="4">
        <f t="shared" si="7"/>
        <v>0</v>
      </c>
      <c r="V18" s="4">
        <f t="shared" si="13"/>
        <v>0</v>
      </c>
      <c r="W18" s="4">
        <f t="shared" si="14"/>
        <v>0</v>
      </c>
      <c r="X18" s="413" t="e">
        <f t="shared" si="9"/>
        <v>#REF!</v>
      </c>
      <c r="Y18" s="131"/>
      <c r="Z18" s="5"/>
    </row>
    <row r="19" spans="1:26" ht="13.15" customHeight="1" x14ac:dyDescent="0.2">
      <c r="A19" s="84">
        <f>'02 - Evolução Populacional'!A18</f>
        <v>11</v>
      </c>
      <c r="B19" s="84">
        <f>'02 - Evolução Populacional'!B18</f>
        <v>2035</v>
      </c>
      <c r="C19" s="25">
        <f>'01 - Dados de Entrada'!$C$18*'02 - Evolução Populacional'!E18*365/1000</f>
        <v>0</v>
      </c>
      <c r="D19" s="25">
        <f>C19*'01 - Dados de Entrada'!$C$26</f>
        <v>0</v>
      </c>
      <c r="E19" s="25">
        <f t="shared" si="0"/>
        <v>0</v>
      </c>
      <c r="F19" s="25">
        <f t="shared" si="1"/>
        <v>0</v>
      </c>
      <c r="G19" s="123"/>
      <c r="H19" s="23">
        <f t="shared" si="2"/>
        <v>0</v>
      </c>
      <c r="I19" s="124"/>
      <c r="J19" s="4">
        <f t="shared" si="3"/>
        <v>0</v>
      </c>
      <c r="K19" s="125"/>
      <c r="L19" s="4">
        <f t="shared" si="11"/>
        <v>0</v>
      </c>
      <c r="M19" s="129"/>
      <c r="N19" s="5"/>
      <c r="O19" s="4">
        <f t="shared" si="5"/>
        <v>0</v>
      </c>
      <c r="P19" s="138">
        <f t="shared" si="12"/>
        <v>0</v>
      </c>
      <c r="Q19" s="413" t="e">
        <f>'01 - Dados de Entrada'!#REF!*'02 - Evolução Populacional'!E18*365/1000</f>
        <v>#REF!</v>
      </c>
      <c r="R19" s="140">
        <f>'01 - Dados de Entrada'!$C$20*'02 - Evolução Populacional'!E18*365/1000</f>
        <v>0</v>
      </c>
      <c r="S19" s="4">
        <f t="shared" si="6"/>
        <v>0</v>
      </c>
      <c r="T19" s="125"/>
      <c r="U19" s="4">
        <f t="shared" si="7"/>
        <v>0</v>
      </c>
      <c r="V19" s="4">
        <f t="shared" si="13"/>
        <v>0</v>
      </c>
      <c r="W19" s="4">
        <f t="shared" si="14"/>
        <v>0</v>
      </c>
      <c r="X19" s="413" t="e">
        <f t="shared" si="9"/>
        <v>#REF!</v>
      </c>
      <c r="Y19" s="131"/>
      <c r="Z19" s="5"/>
    </row>
    <row r="20" spans="1:26" ht="13.15" customHeight="1" x14ac:dyDescent="0.2">
      <c r="A20" s="84">
        <f>'02 - Evolução Populacional'!A19</f>
        <v>12</v>
      </c>
      <c r="B20" s="84">
        <f>'02 - Evolução Populacional'!B19</f>
        <v>2036</v>
      </c>
      <c r="C20" s="25">
        <f>'01 - Dados de Entrada'!$C$18*'02 - Evolução Populacional'!E19*365/1000</f>
        <v>0</v>
      </c>
      <c r="D20" s="25">
        <f>C20*'01 - Dados de Entrada'!$C$26</f>
        <v>0</v>
      </c>
      <c r="E20" s="25">
        <f t="shared" si="0"/>
        <v>0</v>
      </c>
      <c r="F20" s="25">
        <f t="shared" si="1"/>
        <v>0</v>
      </c>
      <c r="G20" s="123"/>
      <c r="H20" s="23">
        <f t="shared" si="2"/>
        <v>0</v>
      </c>
      <c r="I20" s="124"/>
      <c r="J20" s="4">
        <f t="shared" si="3"/>
        <v>0</v>
      </c>
      <c r="K20" s="126"/>
      <c r="L20" s="4">
        <f t="shared" si="11"/>
        <v>0</v>
      </c>
      <c r="M20" s="129"/>
      <c r="N20" s="127">
        <v>0.23899999999999999</v>
      </c>
      <c r="O20" s="4">
        <f t="shared" si="5"/>
        <v>0</v>
      </c>
      <c r="P20" s="138">
        <f t="shared" si="12"/>
        <v>0</v>
      </c>
      <c r="Q20" s="413" t="e">
        <f>'01 - Dados de Entrada'!#REF!*'02 - Evolução Populacional'!E19*365/1000</f>
        <v>#REF!</v>
      </c>
      <c r="R20" s="140">
        <f>'01 - Dados de Entrada'!$C$20*'02 - Evolução Populacional'!E19*365/1000</f>
        <v>0</v>
      </c>
      <c r="S20" s="4">
        <f t="shared" si="6"/>
        <v>0</v>
      </c>
      <c r="T20" s="125"/>
      <c r="U20" s="4">
        <f t="shared" si="7"/>
        <v>0</v>
      </c>
      <c r="V20" s="4">
        <f t="shared" si="13"/>
        <v>0</v>
      </c>
      <c r="W20" s="4">
        <f t="shared" si="14"/>
        <v>0</v>
      </c>
      <c r="X20" s="413" t="e">
        <f t="shared" si="9"/>
        <v>#REF!</v>
      </c>
      <c r="Y20" s="131"/>
      <c r="Z20" s="133">
        <v>0.54300000000000004</v>
      </c>
    </row>
    <row r="21" spans="1:26" ht="13.15" customHeight="1" x14ac:dyDescent="0.2">
      <c r="A21" s="84">
        <f>'02 - Evolução Populacional'!A20</f>
        <v>13</v>
      </c>
      <c r="B21" s="84">
        <f>'02 - Evolução Populacional'!B20</f>
        <v>2037</v>
      </c>
      <c r="C21" s="25">
        <f>'01 - Dados de Entrada'!$C$18*'02 - Evolução Populacional'!E20*365/1000</f>
        <v>0</v>
      </c>
      <c r="D21" s="25">
        <f>C21*'01 - Dados de Entrada'!$C$26</f>
        <v>0</v>
      </c>
      <c r="E21" s="25">
        <f t="shared" si="0"/>
        <v>0</v>
      </c>
      <c r="F21" s="25">
        <f t="shared" si="1"/>
        <v>0</v>
      </c>
      <c r="G21" s="123"/>
      <c r="H21" s="23">
        <f t="shared" si="2"/>
        <v>0</v>
      </c>
      <c r="I21" s="124"/>
      <c r="J21" s="4">
        <f t="shared" si="3"/>
        <v>0</v>
      </c>
      <c r="K21" s="126"/>
      <c r="L21" s="4">
        <f t="shared" si="11"/>
        <v>0</v>
      </c>
      <c r="M21" s="129"/>
      <c r="N21" s="5"/>
      <c r="O21" s="4">
        <f t="shared" si="5"/>
        <v>0</v>
      </c>
      <c r="P21" s="138">
        <f t="shared" si="12"/>
        <v>0</v>
      </c>
      <c r="Q21" s="413" t="e">
        <f>'01 - Dados de Entrada'!#REF!*'02 - Evolução Populacional'!E20*365/1000</f>
        <v>#REF!</v>
      </c>
      <c r="R21" s="140">
        <f>'01 - Dados de Entrada'!$C$20*'02 - Evolução Populacional'!E20*365/1000</f>
        <v>0</v>
      </c>
      <c r="S21" s="4">
        <f t="shared" si="6"/>
        <v>0</v>
      </c>
      <c r="T21" s="125"/>
      <c r="U21" s="4">
        <f t="shared" si="7"/>
        <v>0</v>
      </c>
      <c r="V21" s="4">
        <f t="shared" si="13"/>
        <v>0</v>
      </c>
      <c r="W21" s="4">
        <f t="shared" si="14"/>
        <v>0</v>
      </c>
      <c r="X21" s="413" t="e">
        <f t="shared" si="9"/>
        <v>#REF!</v>
      </c>
      <c r="Y21" s="131"/>
      <c r="Z21" s="5"/>
    </row>
    <row r="22" spans="1:26" ht="13.15" customHeight="1" x14ac:dyDescent="0.2">
      <c r="A22" s="84">
        <f>'02 - Evolução Populacional'!A21</f>
        <v>14</v>
      </c>
      <c r="B22" s="84">
        <f>'02 - Evolução Populacional'!B21</f>
        <v>2038</v>
      </c>
      <c r="C22" s="25">
        <f>'01 - Dados de Entrada'!$C$18*'02 - Evolução Populacional'!E21*365/1000</f>
        <v>0</v>
      </c>
      <c r="D22" s="25">
        <f>C22*'01 - Dados de Entrada'!$C$26</f>
        <v>0</v>
      </c>
      <c r="E22" s="25">
        <f t="shared" si="0"/>
        <v>0</v>
      </c>
      <c r="F22" s="25">
        <f t="shared" si="1"/>
        <v>0</v>
      </c>
      <c r="G22" s="123"/>
      <c r="H22" s="23">
        <f t="shared" si="2"/>
        <v>0</v>
      </c>
      <c r="I22" s="124"/>
      <c r="J22" s="4">
        <f t="shared" si="3"/>
        <v>0</v>
      </c>
      <c r="K22" s="126"/>
      <c r="L22" s="4">
        <f t="shared" si="11"/>
        <v>0</v>
      </c>
      <c r="M22" s="129"/>
      <c r="N22" s="5"/>
      <c r="O22" s="4">
        <f t="shared" si="5"/>
        <v>0</v>
      </c>
      <c r="P22" s="138">
        <f t="shared" si="12"/>
        <v>0</v>
      </c>
      <c r="Q22" s="413" t="e">
        <f>'01 - Dados de Entrada'!#REF!*'02 - Evolução Populacional'!E21*365/1000</f>
        <v>#REF!</v>
      </c>
      <c r="R22" s="140">
        <f>'01 - Dados de Entrada'!$C$20*'02 - Evolução Populacional'!E21*365/1000</f>
        <v>0</v>
      </c>
      <c r="S22" s="4">
        <f t="shared" si="6"/>
        <v>0</v>
      </c>
      <c r="T22" s="125"/>
      <c r="U22" s="4">
        <f t="shared" si="7"/>
        <v>0</v>
      </c>
      <c r="V22" s="4">
        <f t="shared" si="13"/>
        <v>0</v>
      </c>
      <c r="W22" s="4">
        <f t="shared" si="14"/>
        <v>0</v>
      </c>
      <c r="X22" s="413" t="e">
        <f t="shared" si="9"/>
        <v>#REF!</v>
      </c>
      <c r="Y22" s="131"/>
      <c r="Z22" s="5"/>
    </row>
    <row r="23" spans="1:26" ht="13.15" customHeight="1" x14ac:dyDescent="0.2">
      <c r="A23" s="84">
        <f>'02 - Evolução Populacional'!A22</f>
        <v>15</v>
      </c>
      <c r="B23" s="84">
        <f>'02 - Evolução Populacional'!B22</f>
        <v>2039</v>
      </c>
      <c r="C23" s="25">
        <f>'01 - Dados de Entrada'!$C$18*'02 - Evolução Populacional'!E22*365/1000</f>
        <v>0</v>
      </c>
      <c r="D23" s="25">
        <f>C23*'01 - Dados de Entrada'!$C$26</f>
        <v>0</v>
      </c>
      <c r="E23" s="25">
        <f t="shared" si="0"/>
        <v>0</v>
      </c>
      <c r="F23" s="25">
        <f t="shared" si="1"/>
        <v>0</v>
      </c>
      <c r="G23" s="123"/>
      <c r="H23" s="23">
        <f t="shared" si="2"/>
        <v>0</v>
      </c>
      <c r="I23" s="124"/>
      <c r="J23" s="4">
        <f t="shared" si="3"/>
        <v>0</v>
      </c>
      <c r="K23" s="126"/>
      <c r="L23" s="4">
        <f t="shared" si="11"/>
        <v>0</v>
      </c>
      <c r="M23" s="129"/>
      <c r="N23" s="5"/>
      <c r="O23" s="4">
        <f t="shared" si="5"/>
        <v>0</v>
      </c>
      <c r="P23" s="138">
        <f t="shared" si="12"/>
        <v>0</v>
      </c>
      <c r="Q23" s="413" t="e">
        <f>'01 - Dados de Entrada'!#REF!*'02 - Evolução Populacional'!E22*365/1000</f>
        <v>#REF!</v>
      </c>
      <c r="R23" s="140">
        <f>'01 - Dados de Entrada'!$C$20*'02 - Evolução Populacional'!E22*365/1000</f>
        <v>0</v>
      </c>
      <c r="S23" s="4">
        <f t="shared" si="6"/>
        <v>0</v>
      </c>
      <c r="T23" s="125"/>
      <c r="U23" s="4">
        <f t="shared" si="7"/>
        <v>0</v>
      </c>
      <c r="V23" s="4">
        <f t="shared" si="13"/>
        <v>0</v>
      </c>
      <c r="W23" s="4">
        <f t="shared" si="14"/>
        <v>0</v>
      </c>
      <c r="X23" s="413" t="e">
        <f t="shared" si="9"/>
        <v>#REF!</v>
      </c>
      <c r="Y23" s="131"/>
      <c r="Z23" s="5"/>
    </row>
    <row r="24" spans="1:26" ht="13.15" customHeight="1" x14ac:dyDescent="0.2">
      <c r="A24" s="84">
        <f>'02 - Evolução Populacional'!A23</f>
        <v>16</v>
      </c>
      <c r="B24" s="84">
        <f>'02 - Evolução Populacional'!B23</f>
        <v>2040</v>
      </c>
      <c r="C24" s="25">
        <f>'01 - Dados de Entrada'!$C$18*'02 - Evolução Populacional'!E23*365/1000</f>
        <v>0</v>
      </c>
      <c r="D24" s="25">
        <f>C24*'01 - Dados de Entrada'!$C$26</f>
        <v>0</v>
      </c>
      <c r="E24" s="25">
        <f t="shared" si="0"/>
        <v>0</v>
      </c>
      <c r="F24" s="25">
        <f t="shared" si="1"/>
        <v>0</v>
      </c>
      <c r="G24" s="123"/>
      <c r="H24" s="23">
        <f t="shared" si="2"/>
        <v>0</v>
      </c>
      <c r="I24" s="124"/>
      <c r="J24" s="4">
        <f t="shared" si="3"/>
        <v>0</v>
      </c>
      <c r="K24" s="126"/>
      <c r="L24" s="4">
        <f t="shared" si="11"/>
        <v>0</v>
      </c>
      <c r="M24" s="129"/>
      <c r="N24" s="597">
        <v>0.28699999999999998</v>
      </c>
      <c r="O24" s="4">
        <f t="shared" si="5"/>
        <v>0</v>
      </c>
      <c r="P24" s="138">
        <f t="shared" si="12"/>
        <v>0</v>
      </c>
      <c r="Q24" s="413" t="e">
        <f>'01 - Dados de Entrada'!#REF!*'02 - Evolução Populacional'!E23*365/1000</f>
        <v>#REF!</v>
      </c>
      <c r="R24" s="140">
        <f>'01 - Dados de Entrada'!$C$20*'02 - Evolução Populacional'!E23*365/1000</f>
        <v>0</v>
      </c>
      <c r="S24" s="4">
        <f t="shared" si="6"/>
        <v>0</v>
      </c>
      <c r="T24" s="125"/>
      <c r="U24" s="4">
        <f t="shared" si="7"/>
        <v>0</v>
      </c>
      <c r="V24" s="4">
        <f t="shared" si="13"/>
        <v>0</v>
      </c>
      <c r="W24" s="4">
        <f t="shared" si="14"/>
        <v>0</v>
      </c>
      <c r="X24" s="413" t="e">
        <f t="shared" si="9"/>
        <v>#REF!</v>
      </c>
      <c r="Y24" s="131"/>
      <c r="Z24" s="133">
        <v>0.66700000000000004</v>
      </c>
    </row>
    <row r="25" spans="1:26" ht="13.15" customHeight="1" x14ac:dyDescent="0.2">
      <c r="A25" s="84">
        <f>'02 - Evolução Populacional'!A24</f>
        <v>17</v>
      </c>
      <c r="B25" s="84">
        <f>'02 - Evolução Populacional'!B24</f>
        <v>2041</v>
      </c>
      <c r="C25" s="25">
        <f>'01 - Dados de Entrada'!$C$18*'02 - Evolução Populacional'!E24*365/1000</f>
        <v>0</v>
      </c>
      <c r="D25" s="25">
        <f>C25*'01 - Dados de Entrada'!$C$26</f>
        <v>0</v>
      </c>
      <c r="E25" s="25">
        <f t="shared" si="0"/>
        <v>0</v>
      </c>
      <c r="F25" s="25">
        <f t="shared" si="1"/>
        <v>0</v>
      </c>
      <c r="G25" s="123"/>
      <c r="H25" s="23">
        <f t="shared" si="2"/>
        <v>0</v>
      </c>
      <c r="I25" s="124"/>
      <c r="J25" s="4">
        <f t="shared" si="3"/>
        <v>0</v>
      </c>
      <c r="K25" s="126"/>
      <c r="L25" s="4">
        <f t="shared" si="11"/>
        <v>0</v>
      </c>
      <c r="M25" s="129"/>
      <c r="N25" s="5"/>
      <c r="O25" s="4">
        <f t="shared" si="5"/>
        <v>0</v>
      </c>
      <c r="P25" s="138">
        <f t="shared" si="12"/>
        <v>0</v>
      </c>
      <c r="Q25" s="413" t="e">
        <f>'01 - Dados de Entrada'!#REF!*'02 - Evolução Populacional'!E24*365/1000</f>
        <v>#REF!</v>
      </c>
      <c r="R25" s="140">
        <f>'01 - Dados de Entrada'!$C$20*'02 - Evolução Populacional'!E24*365/1000</f>
        <v>0</v>
      </c>
      <c r="S25" s="4">
        <f t="shared" si="6"/>
        <v>0</v>
      </c>
      <c r="T25" s="125"/>
      <c r="U25" s="4">
        <f t="shared" si="7"/>
        <v>0</v>
      </c>
      <c r="V25" s="4">
        <f t="shared" si="13"/>
        <v>0</v>
      </c>
      <c r="W25" s="4">
        <f t="shared" si="14"/>
        <v>0</v>
      </c>
      <c r="X25" s="413" t="e">
        <f t="shared" si="9"/>
        <v>#REF!</v>
      </c>
      <c r="Y25" s="131"/>
      <c r="Z25" s="132"/>
    </row>
    <row r="26" spans="1:26" ht="13.15" customHeight="1" x14ac:dyDescent="0.2">
      <c r="A26" s="84">
        <f>'02 - Evolução Populacional'!A25</f>
        <v>18</v>
      </c>
      <c r="B26" s="84">
        <f>'02 - Evolução Populacional'!B25</f>
        <v>2042</v>
      </c>
      <c r="C26" s="25">
        <f>'01 - Dados de Entrada'!$C$18*'02 - Evolução Populacional'!E25*365/1000</f>
        <v>0</v>
      </c>
      <c r="D26" s="25">
        <f>C26*'01 - Dados de Entrada'!$C$26</f>
        <v>0</v>
      </c>
      <c r="E26" s="25">
        <f t="shared" si="0"/>
        <v>0</v>
      </c>
      <c r="F26" s="25">
        <f t="shared" si="1"/>
        <v>0</v>
      </c>
      <c r="G26" s="123"/>
      <c r="H26" s="23">
        <f t="shared" si="2"/>
        <v>0</v>
      </c>
      <c r="I26" s="124"/>
      <c r="J26" s="4">
        <f t="shared" si="3"/>
        <v>0</v>
      </c>
      <c r="K26" s="126"/>
      <c r="L26" s="4">
        <f t="shared" si="11"/>
        <v>0</v>
      </c>
      <c r="M26" s="129"/>
      <c r="N26" s="5"/>
      <c r="O26" s="4">
        <f t="shared" si="5"/>
        <v>0</v>
      </c>
      <c r="P26" s="138">
        <f t="shared" si="12"/>
        <v>0</v>
      </c>
      <c r="Q26" s="413" t="e">
        <f>'01 - Dados de Entrada'!#REF!*'02 - Evolução Populacional'!E25*365/1000</f>
        <v>#REF!</v>
      </c>
      <c r="R26" s="140">
        <f>'01 - Dados de Entrada'!$C$20*'02 - Evolução Populacional'!E25*365/1000</f>
        <v>0</v>
      </c>
      <c r="S26" s="4">
        <f t="shared" si="6"/>
        <v>0</v>
      </c>
      <c r="T26" s="125"/>
      <c r="U26" s="4">
        <f t="shared" si="7"/>
        <v>0</v>
      </c>
      <c r="V26" s="4">
        <f t="shared" si="13"/>
        <v>0</v>
      </c>
      <c r="W26" s="4">
        <f t="shared" si="14"/>
        <v>0</v>
      </c>
      <c r="X26" s="413" t="e">
        <f t="shared" si="9"/>
        <v>#REF!</v>
      </c>
      <c r="Y26" s="131"/>
      <c r="Z26" s="132"/>
    </row>
    <row r="27" spans="1:26" ht="13.15" customHeight="1" x14ac:dyDescent="0.2">
      <c r="A27" s="84">
        <f>'02 - Evolução Populacional'!A26</f>
        <v>19</v>
      </c>
      <c r="B27" s="84">
        <f>'02 - Evolução Populacional'!B26</f>
        <v>2043</v>
      </c>
      <c r="C27" s="25">
        <f>'01 - Dados de Entrada'!$C$18*'02 - Evolução Populacional'!E26*365/1000</f>
        <v>0</v>
      </c>
      <c r="D27" s="25">
        <f>C27*'01 - Dados de Entrada'!$C$26</f>
        <v>0</v>
      </c>
      <c r="E27" s="25">
        <f t="shared" si="0"/>
        <v>0</v>
      </c>
      <c r="F27" s="25">
        <f t="shared" si="1"/>
        <v>0</v>
      </c>
      <c r="G27" s="123"/>
      <c r="H27" s="23">
        <f t="shared" si="2"/>
        <v>0</v>
      </c>
      <c r="I27" s="124"/>
      <c r="J27" s="4">
        <f t="shared" si="3"/>
        <v>0</v>
      </c>
      <c r="K27" s="126"/>
      <c r="L27" s="4">
        <f t="shared" si="11"/>
        <v>0</v>
      </c>
      <c r="M27" s="129"/>
      <c r="N27" s="5"/>
      <c r="O27" s="4">
        <f t="shared" si="5"/>
        <v>0</v>
      </c>
      <c r="P27" s="138">
        <f t="shared" si="12"/>
        <v>0</v>
      </c>
      <c r="Q27" s="413" t="e">
        <f>'01 - Dados de Entrada'!#REF!*'02 - Evolução Populacional'!E26*365/1000</f>
        <v>#REF!</v>
      </c>
      <c r="R27" s="140">
        <f>'01 - Dados de Entrada'!$C$20*'02 - Evolução Populacional'!E26*365/1000</f>
        <v>0</v>
      </c>
      <c r="S27" s="4">
        <f t="shared" si="6"/>
        <v>0</v>
      </c>
      <c r="T27" s="125"/>
      <c r="U27" s="4">
        <f t="shared" si="7"/>
        <v>0</v>
      </c>
      <c r="V27" s="4">
        <f t="shared" si="13"/>
        <v>0</v>
      </c>
      <c r="W27" s="4">
        <f t="shared" si="14"/>
        <v>0</v>
      </c>
      <c r="X27" s="413" t="e">
        <f t="shared" si="9"/>
        <v>#REF!</v>
      </c>
      <c r="Y27" s="131"/>
      <c r="Z27" s="132"/>
    </row>
    <row r="28" spans="1:26" ht="13.15" customHeight="1" x14ac:dyDescent="0.2">
      <c r="A28" s="84">
        <f>'02 - Evolução Populacional'!A27</f>
        <v>20</v>
      </c>
      <c r="B28" s="84">
        <f>'02 - Evolução Populacional'!B27</f>
        <v>2044</v>
      </c>
      <c r="C28" s="25">
        <f>'01 - Dados de Entrada'!$C$18*'02 - Evolução Populacional'!E27*365/1000</f>
        <v>0</v>
      </c>
      <c r="D28" s="25">
        <f>C28*'01 - Dados de Entrada'!$C$26</f>
        <v>0</v>
      </c>
      <c r="E28" s="25">
        <f t="shared" si="0"/>
        <v>0</v>
      </c>
      <c r="F28" s="25">
        <f t="shared" si="1"/>
        <v>0</v>
      </c>
      <c r="G28" s="123"/>
      <c r="H28" s="23">
        <f t="shared" si="2"/>
        <v>0</v>
      </c>
      <c r="I28" s="124"/>
      <c r="J28" s="4">
        <f t="shared" si="3"/>
        <v>0</v>
      </c>
      <c r="K28" s="126"/>
      <c r="L28" s="4">
        <f t="shared" si="11"/>
        <v>0</v>
      </c>
      <c r="M28" s="129"/>
      <c r="N28" s="5"/>
      <c r="O28" s="4">
        <f t="shared" si="5"/>
        <v>0</v>
      </c>
      <c r="P28" s="138">
        <f t="shared" si="12"/>
        <v>0</v>
      </c>
      <c r="Q28" s="413" t="e">
        <f>'01 - Dados de Entrada'!#REF!*'02 - Evolução Populacional'!E27*365/1000</f>
        <v>#REF!</v>
      </c>
      <c r="R28" s="140">
        <f>'01 - Dados de Entrada'!$C$20*'02 - Evolução Populacional'!E27*365/1000</f>
        <v>0</v>
      </c>
      <c r="S28" s="4">
        <f t="shared" si="6"/>
        <v>0</v>
      </c>
      <c r="T28" s="125"/>
      <c r="U28" s="4">
        <f t="shared" si="7"/>
        <v>0</v>
      </c>
      <c r="V28" s="4">
        <f t="shared" si="13"/>
        <v>0</v>
      </c>
      <c r="W28" s="4">
        <f t="shared" si="14"/>
        <v>0</v>
      </c>
      <c r="X28" s="413" t="e">
        <f t="shared" si="9"/>
        <v>#REF!</v>
      </c>
      <c r="Y28" s="131"/>
      <c r="Z28" s="132"/>
    </row>
    <row r="29" spans="1:26" ht="13.15" customHeight="1" x14ac:dyDescent="0.2">
      <c r="A29" s="84">
        <f>'02 - Evolução Populacional'!A28</f>
        <v>21</v>
      </c>
      <c r="B29" s="84">
        <f>'02 - Evolução Populacional'!B28</f>
        <v>2045</v>
      </c>
      <c r="C29" s="25">
        <f>'01 - Dados de Entrada'!$C$18*'02 - Evolução Populacional'!E28*365/1000</f>
        <v>0</v>
      </c>
      <c r="D29" s="25">
        <f>C29*'01 - Dados de Entrada'!$C$26</f>
        <v>0</v>
      </c>
      <c r="E29" s="25">
        <f t="shared" si="0"/>
        <v>0</v>
      </c>
      <c r="F29" s="25">
        <f t="shared" si="1"/>
        <v>0</v>
      </c>
      <c r="G29" s="123"/>
      <c r="H29" s="23">
        <f t="shared" si="2"/>
        <v>0</v>
      </c>
      <c r="I29" s="124"/>
      <c r="J29" s="4">
        <f t="shared" si="3"/>
        <v>0</v>
      </c>
      <c r="K29" s="126"/>
      <c r="L29" s="4">
        <f t="shared" si="11"/>
        <v>0</v>
      </c>
      <c r="M29" s="129"/>
      <c r="N29" s="5"/>
      <c r="O29" s="4">
        <f t="shared" si="5"/>
        <v>0</v>
      </c>
      <c r="P29" s="138">
        <f t="shared" si="12"/>
        <v>0</v>
      </c>
      <c r="Q29" s="413" t="e">
        <f>'01 - Dados de Entrada'!#REF!*'02 - Evolução Populacional'!E28*365/1000</f>
        <v>#REF!</v>
      </c>
      <c r="R29" s="140">
        <f>'01 - Dados de Entrada'!$C$20*'02 - Evolução Populacional'!E28*365/1000</f>
        <v>0</v>
      </c>
      <c r="S29" s="4">
        <f t="shared" si="6"/>
        <v>0</v>
      </c>
      <c r="T29" s="125"/>
      <c r="U29" s="4">
        <f t="shared" si="7"/>
        <v>0</v>
      </c>
      <c r="V29" s="4">
        <f t="shared" si="13"/>
        <v>0</v>
      </c>
      <c r="W29" s="4">
        <f t="shared" si="14"/>
        <v>0</v>
      </c>
      <c r="X29" s="413" t="e">
        <f t="shared" si="9"/>
        <v>#REF!</v>
      </c>
      <c r="Y29" s="131"/>
      <c r="Z29" s="132"/>
    </row>
    <row r="30" spans="1:26" ht="13.15" customHeight="1" x14ac:dyDescent="0.2">
      <c r="A30" s="84">
        <f>'02 - Evolução Populacional'!A29</f>
        <v>22</v>
      </c>
      <c r="B30" s="84">
        <f>'02 - Evolução Populacional'!B29</f>
        <v>2046</v>
      </c>
      <c r="C30" s="25">
        <f>'01 - Dados de Entrada'!$C$18*'02 - Evolução Populacional'!E29*365/1000</f>
        <v>0</v>
      </c>
      <c r="D30" s="25">
        <f>C30*'01 - Dados de Entrada'!$C$26</f>
        <v>0</v>
      </c>
      <c r="E30" s="25">
        <f t="shared" si="0"/>
        <v>0</v>
      </c>
      <c r="F30" s="25">
        <f t="shared" si="1"/>
        <v>0</v>
      </c>
      <c r="G30" s="123"/>
      <c r="H30" s="23">
        <f t="shared" si="2"/>
        <v>0</v>
      </c>
      <c r="I30" s="124"/>
      <c r="J30" s="4">
        <f t="shared" si="3"/>
        <v>0</v>
      </c>
      <c r="K30" s="126"/>
      <c r="L30" s="4">
        <f t="shared" si="11"/>
        <v>0</v>
      </c>
      <c r="M30" s="129"/>
      <c r="N30" s="5"/>
      <c r="O30" s="4">
        <f t="shared" si="5"/>
        <v>0</v>
      </c>
      <c r="P30" s="138">
        <f t="shared" si="12"/>
        <v>0</v>
      </c>
      <c r="Q30" s="413" t="e">
        <f>'01 - Dados de Entrada'!#REF!*'02 - Evolução Populacional'!E29*365/1000</f>
        <v>#REF!</v>
      </c>
      <c r="R30" s="140">
        <f>'01 - Dados de Entrada'!$C$20*'02 - Evolução Populacional'!E29*365/1000</f>
        <v>0</v>
      </c>
      <c r="S30" s="4">
        <f t="shared" si="6"/>
        <v>0</v>
      </c>
      <c r="T30" s="125"/>
      <c r="U30" s="4">
        <f t="shared" si="7"/>
        <v>0</v>
      </c>
      <c r="V30" s="4">
        <f t="shared" si="13"/>
        <v>0</v>
      </c>
      <c r="W30" s="4">
        <f t="shared" si="14"/>
        <v>0</v>
      </c>
      <c r="X30" s="413" t="e">
        <f t="shared" si="9"/>
        <v>#REF!</v>
      </c>
      <c r="Y30" s="131"/>
      <c r="Z30" s="132"/>
    </row>
    <row r="31" spans="1:26" ht="13.15" customHeight="1" x14ac:dyDescent="0.2">
      <c r="A31" s="84">
        <f>'02 - Evolução Populacional'!A30</f>
        <v>23</v>
      </c>
      <c r="B31" s="84">
        <f>'02 - Evolução Populacional'!B30</f>
        <v>2047</v>
      </c>
      <c r="C31" s="25">
        <f>'01 - Dados de Entrada'!$C$18*'02 - Evolução Populacional'!E30*365/1000</f>
        <v>0</v>
      </c>
      <c r="D31" s="25">
        <f>C31*'01 - Dados de Entrada'!$C$26</f>
        <v>0</v>
      </c>
      <c r="E31" s="25">
        <f t="shared" si="0"/>
        <v>0</v>
      </c>
      <c r="F31" s="25">
        <f t="shared" si="1"/>
        <v>0</v>
      </c>
      <c r="G31" s="123"/>
      <c r="H31" s="23">
        <f t="shared" si="2"/>
        <v>0</v>
      </c>
      <c r="I31" s="124"/>
      <c r="J31" s="4">
        <f t="shared" si="3"/>
        <v>0</v>
      </c>
      <c r="K31" s="126"/>
      <c r="L31" s="4">
        <f t="shared" si="11"/>
        <v>0</v>
      </c>
      <c r="M31" s="129"/>
      <c r="N31" s="5"/>
      <c r="O31" s="4">
        <f t="shared" si="5"/>
        <v>0</v>
      </c>
      <c r="P31" s="138">
        <f t="shared" si="12"/>
        <v>0</v>
      </c>
      <c r="Q31" s="413" t="e">
        <f>'01 - Dados de Entrada'!#REF!*'02 - Evolução Populacional'!E30*365/1000</f>
        <v>#REF!</v>
      </c>
      <c r="R31" s="140">
        <f>'01 - Dados de Entrada'!$C$20*'02 - Evolução Populacional'!E30*365/1000</f>
        <v>0</v>
      </c>
      <c r="S31" s="4">
        <f t="shared" si="6"/>
        <v>0</v>
      </c>
      <c r="T31" s="125"/>
      <c r="U31" s="4">
        <f t="shared" si="7"/>
        <v>0</v>
      </c>
      <c r="V31" s="4">
        <f t="shared" si="13"/>
        <v>0</v>
      </c>
      <c r="W31" s="4">
        <f t="shared" si="14"/>
        <v>0</v>
      </c>
      <c r="X31" s="413" t="e">
        <f t="shared" si="9"/>
        <v>#REF!</v>
      </c>
      <c r="Y31" s="131"/>
      <c r="Z31" s="132"/>
    </row>
    <row r="32" spans="1:26" ht="13.15" customHeight="1" x14ac:dyDescent="0.2">
      <c r="A32" s="84">
        <f>'02 - Evolução Populacional'!A31</f>
        <v>24</v>
      </c>
      <c r="B32" s="84">
        <f>'02 - Evolução Populacional'!B31</f>
        <v>2048</v>
      </c>
      <c r="C32" s="25">
        <f>'01 - Dados de Entrada'!$C$18*'02 - Evolução Populacional'!E31*365/1000</f>
        <v>0</v>
      </c>
      <c r="D32" s="25">
        <f>C32*'01 - Dados de Entrada'!$C$26</f>
        <v>0</v>
      </c>
      <c r="E32" s="25">
        <f t="shared" si="0"/>
        <v>0</v>
      </c>
      <c r="F32" s="25">
        <f t="shared" si="1"/>
        <v>0</v>
      </c>
      <c r="G32" s="123"/>
      <c r="H32" s="23">
        <f t="shared" si="2"/>
        <v>0</v>
      </c>
      <c r="I32" s="124"/>
      <c r="J32" s="4">
        <f t="shared" si="3"/>
        <v>0</v>
      </c>
      <c r="K32" s="126"/>
      <c r="L32" s="4">
        <f t="shared" si="11"/>
        <v>0</v>
      </c>
      <c r="M32" s="129"/>
      <c r="N32" s="5"/>
      <c r="O32" s="4">
        <f t="shared" si="5"/>
        <v>0</v>
      </c>
      <c r="P32" s="138">
        <f t="shared" si="12"/>
        <v>0</v>
      </c>
      <c r="Q32" s="413" t="e">
        <f>'01 - Dados de Entrada'!#REF!*'02 - Evolução Populacional'!E31*365/1000</f>
        <v>#REF!</v>
      </c>
      <c r="R32" s="140">
        <f>'01 - Dados de Entrada'!$C$20*'02 - Evolução Populacional'!E31*365/1000</f>
        <v>0</v>
      </c>
      <c r="S32" s="4">
        <f t="shared" si="6"/>
        <v>0</v>
      </c>
      <c r="T32" s="125"/>
      <c r="U32" s="4">
        <f t="shared" si="7"/>
        <v>0</v>
      </c>
      <c r="V32" s="4">
        <f t="shared" si="13"/>
        <v>0</v>
      </c>
      <c r="W32" s="4">
        <f t="shared" si="14"/>
        <v>0</v>
      </c>
      <c r="X32" s="413" t="e">
        <f t="shared" si="9"/>
        <v>#REF!</v>
      </c>
      <c r="Y32" s="131"/>
      <c r="Z32" s="132"/>
    </row>
    <row r="33" spans="1:26" ht="13.15" customHeight="1" x14ac:dyDescent="0.2">
      <c r="A33" s="84">
        <f>'02 - Evolução Populacional'!A32</f>
        <v>25</v>
      </c>
      <c r="B33" s="84">
        <f>'02 - Evolução Populacional'!B32</f>
        <v>2049</v>
      </c>
      <c r="C33" s="25">
        <f>'01 - Dados de Entrada'!$C$18*'02 - Evolução Populacional'!E32*365/1000</f>
        <v>0</v>
      </c>
      <c r="D33" s="25">
        <f>C33*'01 - Dados de Entrada'!$C$26</f>
        <v>0</v>
      </c>
      <c r="E33" s="25">
        <f t="shared" si="0"/>
        <v>0</v>
      </c>
      <c r="F33" s="25">
        <f t="shared" si="1"/>
        <v>0</v>
      </c>
      <c r="G33" s="123"/>
      <c r="H33" s="23">
        <f t="shared" si="2"/>
        <v>0</v>
      </c>
      <c r="I33" s="124"/>
      <c r="J33" s="4">
        <f t="shared" si="3"/>
        <v>0</v>
      </c>
      <c r="K33" s="126"/>
      <c r="L33" s="4">
        <f t="shared" si="11"/>
        <v>0</v>
      </c>
      <c r="M33" s="129"/>
      <c r="N33" s="5"/>
      <c r="O33" s="4">
        <f t="shared" si="5"/>
        <v>0</v>
      </c>
      <c r="P33" s="138">
        <f t="shared" si="12"/>
        <v>0</v>
      </c>
      <c r="Q33" s="413" t="e">
        <f>'01 - Dados de Entrada'!#REF!*'02 - Evolução Populacional'!E32*365/1000</f>
        <v>#REF!</v>
      </c>
      <c r="R33" s="140">
        <f>'01 - Dados de Entrada'!$C$20*'02 - Evolução Populacional'!E32*365/1000</f>
        <v>0</v>
      </c>
      <c r="S33" s="4">
        <f t="shared" si="6"/>
        <v>0</v>
      </c>
      <c r="T33" s="125"/>
      <c r="U33" s="4">
        <f t="shared" si="7"/>
        <v>0</v>
      </c>
      <c r="V33" s="4">
        <f t="shared" si="13"/>
        <v>0</v>
      </c>
      <c r="W33" s="4">
        <f t="shared" si="14"/>
        <v>0</v>
      </c>
      <c r="X33" s="413" t="e">
        <f t="shared" si="9"/>
        <v>#REF!</v>
      </c>
      <c r="Y33" s="131"/>
      <c r="Z33" s="132"/>
    </row>
    <row r="34" spans="1:26" ht="13.15" customHeight="1" x14ac:dyDescent="0.2">
      <c r="A34" s="84">
        <f>'02 - Evolução Populacional'!A33</f>
        <v>26</v>
      </c>
      <c r="B34" s="84">
        <f>'02 - Evolução Populacional'!B33</f>
        <v>2050</v>
      </c>
      <c r="C34" s="25">
        <f>'01 - Dados de Entrada'!$C$18*'02 - Evolução Populacional'!E33*365/1000</f>
        <v>0</v>
      </c>
      <c r="D34" s="25">
        <f>C34*'01 - Dados de Entrada'!$C$26</f>
        <v>0</v>
      </c>
      <c r="E34" s="25">
        <f t="shared" si="0"/>
        <v>0</v>
      </c>
      <c r="F34" s="25">
        <f t="shared" si="1"/>
        <v>0</v>
      </c>
      <c r="G34" s="123"/>
      <c r="H34" s="23">
        <f t="shared" si="2"/>
        <v>0</v>
      </c>
      <c r="I34" s="124"/>
      <c r="J34" s="4">
        <f t="shared" si="3"/>
        <v>0</v>
      </c>
      <c r="K34" s="126"/>
      <c r="L34" s="4">
        <f t="shared" si="11"/>
        <v>0</v>
      </c>
      <c r="M34" s="129"/>
      <c r="N34" s="5"/>
      <c r="O34" s="4">
        <f t="shared" si="5"/>
        <v>0</v>
      </c>
      <c r="P34" s="138">
        <f t="shared" si="12"/>
        <v>0</v>
      </c>
      <c r="Q34" s="413" t="e">
        <f>'01 - Dados de Entrada'!#REF!*'02 - Evolução Populacional'!E33*365/1000</f>
        <v>#REF!</v>
      </c>
      <c r="R34" s="140">
        <f>'01 - Dados de Entrada'!$C$20*'02 - Evolução Populacional'!E33*365/1000</f>
        <v>0</v>
      </c>
      <c r="S34" s="4">
        <f t="shared" si="6"/>
        <v>0</v>
      </c>
      <c r="T34" s="125"/>
      <c r="U34" s="4">
        <f t="shared" si="7"/>
        <v>0</v>
      </c>
      <c r="V34" s="4">
        <f t="shared" si="13"/>
        <v>0</v>
      </c>
      <c r="W34" s="4">
        <f t="shared" si="14"/>
        <v>0</v>
      </c>
      <c r="X34" s="413" t="e">
        <f t="shared" si="9"/>
        <v>#REF!</v>
      </c>
      <c r="Y34" s="131"/>
      <c r="Z34" s="132"/>
    </row>
    <row r="35" spans="1:26" ht="13.15" customHeight="1" x14ac:dyDescent="0.2">
      <c r="A35" s="84">
        <f>'02 - Evolução Populacional'!A34</f>
        <v>27</v>
      </c>
      <c r="B35" s="84">
        <f>'02 - Evolução Populacional'!B34</f>
        <v>2051</v>
      </c>
      <c r="C35" s="25">
        <f>'01 - Dados de Entrada'!$C$18*'02 - Evolução Populacional'!E34*365/1000</f>
        <v>0</v>
      </c>
      <c r="D35" s="25">
        <f>C35*'01 - Dados de Entrada'!$C$26</f>
        <v>0</v>
      </c>
      <c r="E35" s="25">
        <f t="shared" si="0"/>
        <v>0</v>
      </c>
      <c r="F35" s="25">
        <f t="shared" si="1"/>
        <v>0</v>
      </c>
      <c r="G35" s="123"/>
      <c r="H35" s="23">
        <f t="shared" si="2"/>
        <v>0</v>
      </c>
      <c r="I35" s="124"/>
      <c r="J35" s="4">
        <f t="shared" si="3"/>
        <v>0</v>
      </c>
      <c r="K35" s="126"/>
      <c r="L35" s="4">
        <f t="shared" si="11"/>
        <v>0</v>
      </c>
      <c r="M35" s="129"/>
      <c r="N35" s="5"/>
      <c r="O35" s="4">
        <f t="shared" si="5"/>
        <v>0</v>
      </c>
      <c r="P35" s="138">
        <f t="shared" si="12"/>
        <v>0</v>
      </c>
      <c r="Q35" s="413" t="e">
        <f>'01 - Dados de Entrada'!#REF!*'02 - Evolução Populacional'!E34*365/1000</f>
        <v>#REF!</v>
      </c>
      <c r="R35" s="140">
        <f>'01 - Dados de Entrada'!$C$20*'02 - Evolução Populacional'!E34*365/1000</f>
        <v>0</v>
      </c>
      <c r="S35" s="4">
        <f t="shared" si="6"/>
        <v>0</v>
      </c>
      <c r="T35" s="125"/>
      <c r="U35" s="4">
        <f t="shared" si="7"/>
        <v>0</v>
      </c>
      <c r="V35" s="4">
        <f t="shared" si="13"/>
        <v>0</v>
      </c>
      <c r="W35" s="4">
        <f t="shared" si="14"/>
        <v>0</v>
      </c>
      <c r="X35" s="413" t="e">
        <f t="shared" si="9"/>
        <v>#REF!</v>
      </c>
      <c r="Y35" s="131"/>
      <c r="Z35" s="132"/>
    </row>
    <row r="36" spans="1:26" ht="13.15" customHeight="1" x14ac:dyDescent="0.2">
      <c r="A36" s="84">
        <f>'02 - Evolução Populacional'!A35</f>
        <v>28</v>
      </c>
      <c r="B36" s="84">
        <f>'02 - Evolução Populacional'!B35</f>
        <v>2052</v>
      </c>
      <c r="C36" s="25">
        <f>'01 - Dados de Entrada'!$C$18*'02 - Evolução Populacional'!E35*365/1000</f>
        <v>0</v>
      </c>
      <c r="D36" s="25">
        <f>C36*'01 - Dados de Entrada'!$C$26</f>
        <v>0</v>
      </c>
      <c r="E36" s="25">
        <f t="shared" si="0"/>
        <v>0</v>
      </c>
      <c r="F36" s="25">
        <f t="shared" si="1"/>
        <v>0</v>
      </c>
      <c r="G36" s="123"/>
      <c r="H36" s="23">
        <f t="shared" si="2"/>
        <v>0</v>
      </c>
      <c r="I36" s="124"/>
      <c r="J36" s="4">
        <f t="shared" si="3"/>
        <v>0</v>
      </c>
      <c r="K36" s="126"/>
      <c r="L36" s="4">
        <f t="shared" si="11"/>
        <v>0</v>
      </c>
      <c r="M36" s="129"/>
      <c r="N36" s="5"/>
      <c r="O36" s="4">
        <f t="shared" si="5"/>
        <v>0</v>
      </c>
      <c r="P36" s="138">
        <f t="shared" si="12"/>
        <v>0</v>
      </c>
      <c r="Q36" s="413" t="e">
        <f>'01 - Dados de Entrada'!#REF!*'02 - Evolução Populacional'!E35*365/1000</f>
        <v>#REF!</v>
      </c>
      <c r="R36" s="140">
        <f>'01 - Dados de Entrada'!$C$20*'02 - Evolução Populacional'!E35*365/1000</f>
        <v>0</v>
      </c>
      <c r="S36" s="4">
        <f t="shared" si="6"/>
        <v>0</v>
      </c>
      <c r="T36" s="125"/>
      <c r="U36" s="4">
        <f t="shared" si="7"/>
        <v>0</v>
      </c>
      <c r="V36" s="4">
        <f t="shared" si="13"/>
        <v>0</v>
      </c>
      <c r="W36" s="4">
        <f t="shared" si="14"/>
        <v>0</v>
      </c>
      <c r="X36" s="413" t="e">
        <f t="shared" si="9"/>
        <v>#REF!</v>
      </c>
      <c r="Y36" s="131"/>
      <c r="Z36" s="132"/>
    </row>
    <row r="37" spans="1:26" ht="13.15" customHeight="1" x14ac:dyDescent="0.2">
      <c r="A37" s="84">
        <f>'02 - Evolução Populacional'!A36</f>
        <v>29</v>
      </c>
      <c r="B37" s="84">
        <f>'02 - Evolução Populacional'!B36</f>
        <v>2053</v>
      </c>
      <c r="C37" s="25">
        <f>'01 - Dados de Entrada'!$C$18*'02 - Evolução Populacional'!E36*365/1000</f>
        <v>0</v>
      </c>
      <c r="D37" s="25">
        <f>C37*'01 - Dados de Entrada'!$C$26</f>
        <v>0</v>
      </c>
      <c r="E37" s="25">
        <f t="shared" si="0"/>
        <v>0</v>
      </c>
      <c r="F37" s="25">
        <f t="shared" si="1"/>
        <v>0</v>
      </c>
      <c r="G37" s="123"/>
      <c r="H37" s="23">
        <f t="shared" si="2"/>
        <v>0</v>
      </c>
      <c r="I37" s="124"/>
      <c r="J37" s="4">
        <f t="shared" si="3"/>
        <v>0</v>
      </c>
      <c r="K37" s="126"/>
      <c r="L37" s="4">
        <f t="shared" si="11"/>
        <v>0</v>
      </c>
      <c r="M37" s="129"/>
      <c r="N37" s="5"/>
      <c r="O37" s="4">
        <f t="shared" si="5"/>
        <v>0</v>
      </c>
      <c r="P37" s="138">
        <f t="shared" si="12"/>
        <v>0</v>
      </c>
      <c r="Q37" s="413" t="e">
        <f>'01 - Dados de Entrada'!#REF!*'02 - Evolução Populacional'!E36*365/1000</f>
        <v>#REF!</v>
      </c>
      <c r="R37" s="140">
        <f>'01 - Dados de Entrada'!$C$20*'02 - Evolução Populacional'!E36*365/1000</f>
        <v>0</v>
      </c>
      <c r="S37" s="4">
        <f t="shared" si="6"/>
        <v>0</v>
      </c>
      <c r="T37" s="125"/>
      <c r="U37" s="4">
        <f t="shared" si="7"/>
        <v>0</v>
      </c>
      <c r="V37" s="4">
        <f t="shared" si="13"/>
        <v>0</v>
      </c>
      <c r="W37" s="4">
        <f t="shared" si="14"/>
        <v>0</v>
      </c>
      <c r="X37" s="413" t="e">
        <f t="shared" si="9"/>
        <v>#REF!</v>
      </c>
      <c r="Y37" s="131"/>
      <c r="Z37" s="132"/>
    </row>
    <row r="38" spans="1:26" ht="13.15" customHeight="1" x14ac:dyDescent="0.2">
      <c r="A38" s="84">
        <f>'02 - Evolução Populacional'!A37</f>
        <v>30</v>
      </c>
      <c r="B38" s="84">
        <f>'02 - Evolução Populacional'!B37</f>
        <v>2054</v>
      </c>
      <c r="C38" s="25">
        <f>'01 - Dados de Entrada'!$C$18*'02 - Evolução Populacional'!E37*365/1000</f>
        <v>0</v>
      </c>
      <c r="D38" s="25">
        <f>C38*'01 - Dados de Entrada'!$C$26</f>
        <v>0</v>
      </c>
      <c r="E38" s="25">
        <f t="shared" si="0"/>
        <v>0</v>
      </c>
      <c r="F38" s="25">
        <f t="shared" si="1"/>
        <v>0</v>
      </c>
      <c r="G38" s="123"/>
      <c r="H38" s="23">
        <f t="shared" si="2"/>
        <v>0</v>
      </c>
      <c r="I38" s="124"/>
      <c r="J38" s="4">
        <f t="shared" si="3"/>
        <v>0</v>
      </c>
      <c r="K38" s="126"/>
      <c r="L38" s="4">
        <f t="shared" si="11"/>
        <v>0</v>
      </c>
      <c r="M38" s="129"/>
      <c r="N38" s="5"/>
      <c r="O38" s="4">
        <f t="shared" si="5"/>
        <v>0</v>
      </c>
      <c r="P38" s="138">
        <f t="shared" si="12"/>
        <v>0</v>
      </c>
      <c r="Q38" s="413" t="e">
        <f>'01 - Dados de Entrada'!#REF!*'02 - Evolução Populacional'!E37*365/1000</f>
        <v>#REF!</v>
      </c>
      <c r="R38" s="140">
        <f>'01 - Dados de Entrada'!$C$20*'02 - Evolução Populacional'!E37*365/1000</f>
        <v>0</v>
      </c>
      <c r="S38" s="4">
        <f t="shared" si="6"/>
        <v>0</v>
      </c>
      <c r="T38" s="125"/>
      <c r="U38" s="4">
        <f t="shared" si="7"/>
        <v>0</v>
      </c>
      <c r="V38" s="4">
        <f t="shared" si="13"/>
        <v>0</v>
      </c>
      <c r="W38" s="4">
        <f t="shared" si="14"/>
        <v>0</v>
      </c>
      <c r="X38" s="413" t="e">
        <f t="shared" si="9"/>
        <v>#REF!</v>
      </c>
      <c r="Y38" s="131"/>
      <c r="Z38" s="132"/>
    </row>
    <row r="39" spans="1:26" ht="13.15" customHeight="1" x14ac:dyDescent="0.2">
      <c r="A39" s="84">
        <f>'02 - Evolução Populacional'!A38</f>
        <v>31</v>
      </c>
      <c r="B39" s="84">
        <f>'02 - Evolução Populacional'!B38</f>
        <v>2055</v>
      </c>
      <c r="C39" s="25">
        <f>'01 - Dados de Entrada'!$C$18*'02 - Evolução Populacional'!E38*365/1000</f>
        <v>0</v>
      </c>
      <c r="D39" s="25">
        <f>C39*'01 - Dados de Entrada'!$C$26</f>
        <v>0</v>
      </c>
      <c r="E39" s="25">
        <f t="shared" si="0"/>
        <v>0</v>
      </c>
      <c r="F39" s="25">
        <f t="shared" si="1"/>
        <v>0</v>
      </c>
      <c r="G39" s="123"/>
      <c r="H39" s="23">
        <f t="shared" si="2"/>
        <v>0</v>
      </c>
      <c r="I39" s="124"/>
      <c r="J39" s="4">
        <f t="shared" si="3"/>
        <v>0</v>
      </c>
      <c r="K39" s="126"/>
      <c r="L39" s="4">
        <f t="shared" si="11"/>
        <v>0</v>
      </c>
      <c r="M39" s="129"/>
      <c r="N39" s="5"/>
      <c r="O39" s="4">
        <f t="shared" si="5"/>
        <v>0</v>
      </c>
      <c r="P39" s="138">
        <f t="shared" si="12"/>
        <v>0</v>
      </c>
      <c r="Q39" s="413" t="e">
        <f>'01 - Dados de Entrada'!#REF!*'02 - Evolução Populacional'!E38*365/1000</f>
        <v>#REF!</v>
      </c>
      <c r="R39" s="140">
        <f>'01 - Dados de Entrada'!$C$20*'02 - Evolução Populacional'!E38*365/1000</f>
        <v>0</v>
      </c>
      <c r="S39" s="4">
        <f t="shared" si="6"/>
        <v>0</v>
      </c>
      <c r="T39" s="125"/>
      <c r="U39" s="4">
        <f t="shared" si="7"/>
        <v>0</v>
      </c>
      <c r="V39" s="4">
        <f t="shared" si="13"/>
        <v>0</v>
      </c>
      <c r="W39" s="4">
        <f t="shared" si="14"/>
        <v>0</v>
      </c>
      <c r="X39" s="413" t="e">
        <f t="shared" si="9"/>
        <v>#REF!</v>
      </c>
      <c r="Y39" s="131"/>
      <c r="Z39" s="132"/>
    </row>
    <row r="40" spans="1:26" ht="13.15" customHeight="1" x14ac:dyDescent="0.2">
      <c r="A40" s="84">
        <f>'02 - Evolução Populacional'!A39</f>
        <v>32</v>
      </c>
      <c r="B40" s="84">
        <f>'02 - Evolução Populacional'!B39</f>
        <v>2056</v>
      </c>
      <c r="C40" s="25">
        <f>'01 - Dados de Entrada'!$C$18*'02 - Evolução Populacional'!E39*365/1000</f>
        <v>0</v>
      </c>
      <c r="D40" s="25">
        <f>C40*'01 - Dados de Entrada'!$C$26</f>
        <v>0</v>
      </c>
      <c r="E40" s="25">
        <f>C40*$E$7</f>
        <v>0</v>
      </c>
      <c r="F40" s="25">
        <f>C40-D40-E40</f>
        <v>0</v>
      </c>
      <c r="G40" s="123"/>
      <c r="H40" s="23">
        <f t="shared" si="2"/>
        <v>0</v>
      </c>
      <c r="I40" s="124"/>
      <c r="J40" s="4">
        <f t="shared" si="3"/>
        <v>0</v>
      </c>
      <c r="K40" s="126"/>
      <c r="L40" s="4">
        <f t="shared" si="11"/>
        <v>0</v>
      </c>
      <c r="M40" s="129"/>
      <c r="N40" s="5"/>
      <c r="O40" s="4">
        <f t="shared" si="5"/>
        <v>0</v>
      </c>
      <c r="P40" s="138">
        <f t="shared" si="12"/>
        <v>0</v>
      </c>
      <c r="Q40" s="413" t="e">
        <f>'01 - Dados de Entrada'!#REF!*'02 - Evolução Populacional'!E39*365/1000</f>
        <v>#REF!</v>
      </c>
      <c r="R40" s="140">
        <f>'01 - Dados de Entrada'!$C$20*'02 - Evolução Populacional'!E39*365/1000</f>
        <v>0</v>
      </c>
      <c r="S40" s="4">
        <f t="shared" si="6"/>
        <v>0</v>
      </c>
      <c r="T40" s="125"/>
      <c r="U40" s="4">
        <f t="shared" si="7"/>
        <v>0</v>
      </c>
      <c r="V40" s="4">
        <f t="shared" si="13"/>
        <v>0</v>
      </c>
      <c r="W40" s="4">
        <f t="shared" si="14"/>
        <v>0</v>
      </c>
      <c r="X40" s="413" t="e">
        <f t="shared" si="9"/>
        <v>#REF!</v>
      </c>
      <c r="Y40" s="131"/>
      <c r="Z40" s="132"/>
    </row>
    <row r="41" spans="1:26" ht="13.15" customHeight="1" x14ac:dyDescent="0.2">
      <c r="A41" s="84">
        <f>'02 - Evolução Populacional'!A40</f>
        <v>33</v>
      </c>
      <c r="B41" s="84">
        <f>'02 - Evolução Populacional'!B40</f>
        <v>2057</v>
      </c>
      <c r="C41" s="25">
        <f>'01 - Dados de Entrada'!$C$18*'02 - Evolução Populacional'!E40*365/1000</f>
        <v>0</v>
      </c>
      <c r="D41" s="25">
        <f>C41*'01 - Dados de Entrada'!$C$26</f>
        <v>0</v>
      </c>
      <c r="E41" s="25">
        <f>C41*$E$7</f>
        <v>0</v>
      </c>
      <c r="F41" s="25">
        <f>C41-D41-E41</f>
        <v>0</v>
      </c>
      <c r="G41" s="123"/>
      <c r="H41" s="23">
        <f t="shared" si="2"/>
        <v>0</v>
      </c>
      <c r="I41" s="124"/>
      <c r="J41" s="4">
        <f t="shared" si="3"/>
        <v>0</v>
      </c>
      <c r="K41" s="126"/>
      <c r="L41" s="4">
        <f t="shared" si="11"/>
        <v>0</v>
      </c>
      <c r="M41" s="129"/>
      <c r="N41" s="5"/>
      <c r="O41" s="4">
        <f t="shared" si="5"/>
        <v>0</v>
      </c>
      <c r="P41" s="138">
        <f t="shared" si="12"/>
        <v>0</v>
      </c>
      <c r="Q41" s="413" t="e">
        <f>'01 - Dados de Entrada'!#REF!*'02 - Evolução Populacional'!E40*365/1000</f>
        <v>#REF!</v>
      </c>
      <c r="R41" s="140">
        <f>'01 - Dados de Entrada'!$C$20*'02 - Evolução Populacional'!E40*365/1000</f>
        <v>0</v>
      </c>
      <c r="S41" s="4">
        <f t="shared" si="6"/>
        <v>0</v>
      </c>
      <c r="T41" s="125"/>
      <c r="U41" s="4">
        <f t="shared" si="7"/>
        <v>0</v>
      </c>
      <c r="V41" s="4">
        <f t="shared" si="13"/>
        <v>0</v>
      </c>
      <c r="W41" s="4">
        <f t="shared" si="14"/>
        <v>0</v>
      </c>
      <c r="X41" s="413" t="e">
        <f t="shared" si="9"/>
        <v>#REF!</v>
      </c>
      <c r="Y41" s="131"/>
      <c r="Z41" s="132"/>
    </row>
    <row r="42" spans="1:26" ht="13.15" customHeight="1" x14ac:dyDescent="0.2">
      <c r="A42" s="84">
        <f>'02 - Evolução Populacional'!A41</f>
        <v>34</v>
      </c>
      <c r="B42" s="84">
        <f>'02 - Evolução Populacional'!B41</f>
        <v>2058</v>
      </c>
      <c r="C42" s="25">
        <f>'01 - Dados de Entrada'!$C$18*'02 - Evolução Populacional'!E41*365/1000</f>
        <v>0</v>
      </c>
      <c r="D42" s="25">
        <f>C42*'01 - Dados de Entrada'!$C$26</f>
        <v>0</v>
      </c>
      <c r="E42" s="25">
        <f>C42*$E$7</f>
        <v>0</v>
      </c>
      <c r="F42" s="25">
        <f>C42-D42-E42</f>
        <v>0</v>
      </c>
      <c r="G42" s="123"/>
      <c r="H42" s="23">
        <f t="shared" si="2"/>
        <v>0</v>
      </c>
      <c r="I42" s="124"/>
      <c r="J42" s="4">
        <f t="shared" si="3"/>
        <v>0</v>
      </c>
      <c r="K42" s="126"/>
      <c r="L42" s="4">
        <f t="shared" si="11"/>
        <v>0</v>
      </c>
      <c r="M42" s="129"/>
      <c r="N42" s="5"/>
      <c r="O42" s="4">
        <f t="shared" si="5"/>
        <v>0</v>
      </c>
      <c r="P42" s="138">
        <f t="shared" si="12"/>
        <v>0</v>
      </c>
      <c r="Q42" s="413" t="e">
        <f>'01 - Dados de Entrada'!#REF!*'02 - Evolução Populacional'!E41*365/1000</f>
        <v>#REF!</v>
      </c>
      <c r="R42" s="140">
        <f>'01 - Dados de Entrada'!$C$20*'02 - Evolução Populacional'!E41*365/1000</f>
        <v>0</v>
      </c>
      <c r="S42" s="4">
        <f t="shared" si="6"/>
        <v>0</v>
      </c>
      <c r="T42" s="125"/>
      <c r="U42" s="4">
        <f t="shared" si="7"/>
        <v>0</v>
      </c>
      <c r="V42" s="4">
        <f t="shared" si="13"/>
        <v>0</v>
      </c>
      <c r="W42" s="4">
        <f t="shared" si="14"/>
        <v>0</v>
      </c>
      <c r="X42" s="413" t="e">
        <f t="shared" si="9"/>
        <v>#REF!</v>
      </c>
      <c r="Y42" s="131"/>
      <c r="Z42" s="132"/>
    </row>
    <row r="43" spans="1:26" ht="13.15" customHeight="1" x14ac:dyDescent="0.2">
      <c r="A43" s="84">
        <f>'02 - Evolução Populacional'!A42</f>
        <v>35</v>
      </c>
      <c r="B43" s="84">
        <f>'02 - Evolução Populacional'!B42</f>
        <v>2059</v>
      </c>
      <c r="C43" s="25">
        <f>'01 - Dados de Entrada'!$C$18*'02 - Evolução Populacional'!E42*365/1000</f>
        <v>0</v>
      </c>
      <c r="D43" s="25">
        <f>C43*'01 - Dados de Entrada'!$C$26</f>
        <v>0</v>
      </c>
      <c r="E43" s="25">
        <f>C43*$E$7</f>
        <v>0</v>
      </c>
      <c r="F43" s="25">
        <f>C43-D43-E43</f>
        <v>0</v>
      </c>
      <c r="G43" s="123"/>
      <c r="H43" s="23">
        <f t="shared" si="2"/>
        <v>0</v>
      </c>
      <c r="I43" s="124"/>
      <c r="J43" s="4">
        <f t="shared" si="3"/>
        <v>0</v>
      </c>
      <c r="K43" s="126"/>
      <c r="L43" s="4">
        <f t="shared" si="11"/>
        <v>0</v>
      </c>
      <c r="M43" s="129"/>
      <c r="N43" s="5"/>
      <c r="O43" s="4">
        <f t="shared" si="5"/>
        <v>0</v>
      </c>
      <c r="P43" s="138">
        <f t="shared" si="12"/>
        <v>0</v>
      </c>
      <c r="Q43" s="413" t="e">
        <f>'01 - Dados de Entrada'!#REF!*'02 - Evolução Populacional'!E42*365/1000</f>
        <v>#REF!</v>
      </c>
      <c r="R43" s="140">
        <f>'01 - Dados de Entrada'!$C$20*'02 - Evolução Populacional'!E42*365/1000</f>
        <v>0</v>
      </c>
      <c r="S43" s="4">
        <f t="shared" si="6"/>
        <v>0</v>
      </c>
      <c r="T43" s="125"/>
      <c r="U43" s="4">
        <f t="shared" si="7"/>
        <v>0</v>
      </c>
      <c r="V43" s="4">
        <f t="shared" si="13"/>
        <v>0</v>
      </c>
      <c r="W43" s="4">
        <f t="shared" si="14"/>
        <v>0</v>
      </c>
      <c r="X43" s="413" t="e">
        <f t="shared" si="9"/>
        <v>#REF!</v>
      </c>
      <c r="Y43" s="131"/>
      <c r="Z43" s="132"/>
    </row>
    <row r="44" spans="1:26" ht="13.15" customHeight="1" x14ac:dyDescent="0.2">
      <c r="C44" s="596">
        <f>SUM(C9:C43)</f>
        <v>0</v>
      </c>
      <c r="D44" s="596">
        <f>SUM(D9:D43)</f>
        <v>0</v>
      </c>
      <c r="E44" s="596">
        <f>SUM(E9:E43)</f>
        <v>0</v>
      </c>
      <c r="F44" s="596">
        <f>SUM(F9:F43)</f>
        <v>0</v>
      </c>
      <c r="G44" s="128"/>
      <c r="H44" s="128">
        <f>SUM(H9:H43)</f>
        <v>0</v>
      </c>
      <c r="I44" s="128"/>
      <c r="J44" s="128">
        <f>SUM(J9:J43)</f>
        <v>0</v>
      </c>
      <c r="K44" s="128"/>
      <c r="L44" s="128">
        <f>SUM(L9:L43)</f>
        <v>0</v>
      </c>
      <c r="M44" s="128"/>
      <c r="N44" s="128"/>
      <c r="O44" s="128">
        <f>SUM(O9:O43)</f>
        <v>0</v>
      </c>
      <c r="P44" s="128">
        <f>SUM(P9:P43)</f>
        <v>0</v>
      </c>
      <c r="Q44" s="414" t="e">
        <f>SUM(Q9:Q43)</f>
        <v>#REF!</v>
      </c>
      <c r="R44" s="128">
        <f>SUM(R9:R43)</f>
        <v>0</v>
      </c>
      <c r="S44" s="128">
        <f>SUM(S9:S43)</f>
        <v>0</v>
      </c>
      <c r="T44" s="128"/>
      <c r="U44" s="128">
        <f>SUM(U9:U43)</f>
        <v>0</v>
      </c>
      <c r="V44" s="128">
        <f>SUM(V9:V43)</f>
        <v>0</v>
      </c>
      <c r="W44" s="128">
        <f>SUM(W9:W43)</f>
        <v>0</v>
      </c>
      <c r="X44" s="414" t="e">
        <f>SUM(X9:X43)</f>
        <v>#REF!</v>
      </c>
      <c r="Y44" s="128"/>
      <c r="Z44" s="128"/>
    </row>
    <row r="45" spans="1:26" ht="13.15" customHeight="1" x14ac:dyDescent="0.2"/>
    <row r="46" spans="1:26" ht="13.15" customHeight="1" x14ac:dyDescent="0.2"/>
    <row r="47" spans="1:26" ht="13.15" customHeight="1" x14ac:dyDescent="0.2"/>
    <row r="48" spans="1:26" ht="13.15" customHeight="1" x14ac:dyDescent="0.2"/>
    <row r="49" ht="13.15" customHeight="1" x14ac:dyDescent="0.2"/>
    <row r="50" ht="13.15" customHeight="1" x14ac:dyDescent="0.2"/>
    <row r="51" ht="13.15" customHeight="1" x14ac:dyDescent="0.2"/>
    <row r="52" ht="13.15" customHeight="1" x14ac:dyDescent="0.2"/>
    <row r="53" ht="13.15" customHeight="1" x14ac:dyDescent="0.2"/>
    <row r="54" ht="13.15" customHeight="1" x14ac:dyDescent="0.2"/>
    <row r="55" ht="13.15" customHeight="1" x14ac:dyDescent="0.2"/>
    <row r="56" ht="13.15" customHeight="1" x14ac:dyDescent="0.2"/>
    <row r="57" ht="13.15" customHeight="1" x14ac:dyDescent="0.2"/>
    <row r="58" ht="13.15" customHeight="1" x14ac:dyDescent="0.2"/>
    <row r="59" ht="13.15" customHeight="1" x14ac:dyDescent="0.2"/>
    <row r="60" ht="13.15" customHeight="1" x14ac:dyDescent="0.2"/>
    <row r="61" ht="13.15" customHeight="1" x14ac:dyDescent="0.2"/>
  </sheetData>
  <mergeCells count="6">
    <mergeCell ref="W5:Z5"/>
    <mergeCell ref="A5:B6"/>
    <mergeCell ref="C5:F5"/>
    <mergeCell ref="G5:H5"/>
    <mergeCell ref="I5:O5"/>
    <mergeCell ref="P5:V5"/>
  </mergeCells>
  <pageMargins left="0.511811024" right="0.511811024" top="0.78740157499999996" bottom="0.78740157499999996" header="0.31496062000000002" footer="0.31496062000000002"/>
  <pageSetup paperSize="9" scale="3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ilha4"/>
  <dimension ref="A1:AJ79"/>
  <sheetViews>
    <sheetView showGridLines="0" zoomScale="85" zoomScaleNormal="85" workbookViewId="0">
      <pane xSplit="1" ySplit="5" topLeftCell="B6" activePane="bottomRight" state="frozen"/>
      <selection pane="topRight" activeCell="C381" sqref="C381"/>
      <selection pane="bottomLeft" activeCell="C381" sqref="C381"/>
      <selection pane="bottomRight" activeCell="A4" sqref="A4"/>
    </sheetView>
  </sheetViews>
  <sheetFormatPr defaultColWidth="10.7109375" defaultRowHeight="13.15" customHeight="1" x14ac:dyDescent="0.2"/>
  <cols>
    <col min="1" max="1" width="64.42578125" style="20" customWidth="1"/>
    <col min="2" max="8" width="8.7109375" style="20" customWidth="1"/>
    <col min="9" max="9" width="10.42578125" style="20" bestFit="1" customWidth="1"/>
    <col min="10" max="25" width="8.7109375" style="20" customWidth="1"/>
    <col min="26" max="26" width="7" style="20" bestFit="1" customWidth="1"/>
    <col min="27" max="31" width="8.7109375" style="20" customWidth="1"/>
    <col min="32" max="16384" width="10.7109375" style="20"/>
  </cols>
  <sheetData>
    <row r="1" spans="1:36" ht="13.15" customHeight="1" x14ac:dyDescent="0.2">
      <c r="A1" s="21" t="s">
        <v>0</v>
      </c>
      <c r="B1" s="21"/>
      <c r="C1" s="476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7"/>
      <c r="AH1" s="477"/>
      <c r="AI1" s="477"/>
      <c r="AJ1" s="477"/>
    </row>
    <row r="2" spans="1:36" ht="13.15" customHeight="1" x14ac:dyDescent="0.2">
      <c r="A2" s="21" t="s">
        <v>1</v>
      </c>
      <c r="B2" s="21"/>
      <c r="C2" s="476"/>
      <c r="D2" s="477"/>
      <c r="E2" s="477"/>
      <c r="F2" s="477"/>
      <c r="G2" s="477"/>
      <c r="H2" s="477"/>
      <c r="I2" s="66"/>
      <c r="J2" s="478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66"/>
      <c r="AA2" s="477"/>
      <c r="AB2" s="477"/>
      <c r="AC2" s="477"/>
      <c r="AD2" s="477"/>
      <c r="AE2" s="477"/>
      <c r="AF2" s="477"/>
      <c r="AG2" s="477"/>
      <c r="AH2" s="477"/>
      <c r="AI2" s="477"/>
      <c r="AJ2" s="477"/>
    </row>
    <row r="3" spans="1:36" ht="13.15" customHeight="1" x14ac:dyDescent="0.2">
      <c r="A3" s="21" t="s">
        <v>756</v>
      </c>
      <c r="B3" s="21"/>
      <c r="C3" s="476"/>
      <c r="D3" s="477"/>
      <c r="E3" s="477"/>
      <c r="F3" s="477"/>
      <c r="G3" s="477"/>
      <c r="H3" s="477"/>
      <c r="I3" s="477"/>
      <c r="J3" s="478"/>
      <c r="K3" s="477"/>
      <c r="L3" s="477"/>
      <c r="M3" s="477"/>
      <c r="N3" s="477"/>
      <c r="O3" s="477"/>
      <c r="P3" s="477"/>
      <c r="Q3" s="477"/>
      <c r="R3" s="477"/>
      <c r="S3" s="477"/>
      <c r="T3" s="477"/>
      <c r="U3" s="477"/>
      <c r="V3" s="477"/>
      <c r="W3" s="477"/>
      <c r="X3" s="477"/>
      <c r="Y3" s="477"/>
      <c r="Z3" s="477"/>
      <c r="AA3" s="477"/>
      <c r="AB3" s="477"/>
      <c r="AC3" s="477"/>
      <c r="AD3" s="477"/>
      <c r="AE3" s="477"/>
      <c r="AF3" s="477"/>
      <c r="AG3" s="477"/>
      <c r="AH3" s="477"/>
      <c r="AI3" s="477"/>
      <c r="AJ3" s="477"/>
    </row>
    <row r="4" spans="1:36" ht="13.15" customHeight="1" x14ac:dyDescent="0.2">
      <c r="A4" s="477"/>
      <c r="B4" s="66"/>
      <c r="C4" s="66"/>
      <c r="D4" s="477"/>
      <c r="E4" s="479"/>
      <c r="F4" s="477"/>
      <c r="G4" s="477"/>
      <c r="H4" s="477"/>
      <c r="I4" s="477"/>
      <c r="J4" s="478"/>
      <c r="K4" s="477"/>
      <c r="L4" s="477"/>
      <c r="M4" s="477"/>
      <c r="N4" s="477"/>
      <c r="O4" s="477"/>
      <c r="P4" s="477"/>
      <c r="Q4" s="477"/>
      <c r="R4" s="477"/>
      <c r="S4" s="477"/>
      <c r="T4" s="477"/>
      <c r="U4" s="477"/>
      <c r="V4" s="477"/>
      <c r="W4" s="477"/>
      <c r="X4" s="477"/>
      <c r="Y4" s="477"/>
      <c r="Z4" s="477"/>
      <c r="AA4" s="477"/>
      <c r="AB4" s="477"/>
      <c r="AC4" s="477"/>
      <c r="AD4" s="477"/>
      <c r="AE4" s="477"/>
      <c r="AF4" s="477"/>
      <c r="AG4" s="477"/>
      <c r="AH4" s="477"/>
      <c r="AI4" s="477"/>
      <c r="AJ4" s="477"/>
    </row>
    <row r="5" spans="1:36" s="21" customFormat="1" ht="13.15" customHeight="1" x14ac:dyDescent="0.2">
      <c r="A5" s="11" t="s">
        <v>757</v>
      </c>
      <c r="B5" s="9" t="s">
        <v>758</v>
      </c>
      <c r="C5" s="9" t="s">
        <v>759</v>
      </c>
      <c r="D5" s="9" t="s">
        <v>760</v>
      </c>
      <c r="E5" s="9" t="s">
        <v>761</v>
      </c>
      <c r="F5" s="9" t="s">
        <v>762</v>
      </c>
      <c r="G5" s="9" t="s">
        <v>763</v>
      </c>
      <c r="H5" s="9" t="s">
        <v>764</v>
      </c>
      <c r="I5" s="9" t="s">
        <v>765</v>
      </c>
      <c r="J5" s="9" t="s">
        <v>766</v>
      </c>
      <c r="K5" s="9" t="s">
        <v>700</v>
      </c>
      <c r="L5" s="9" t="s">
        <v>701</v>
      </c>
      <c r="M5" s="9" t="s">
        <v>702</v>
      </c>
      <c r="N5" s="9" t="s">
        <v>703</v>
      </c>
      <c r="O5" s="9" t="s">
        <v>704</v>
      </c>
      <c r="P5" s="9" t="s">
        <v>705</v>
      </c>
      <c r="Q5" s="9" t="s">
        <v>706</v>
      </c>
      <c r="R5" s="9" t="s">
        <v>707</v>
      </c>
      <c r="S5" s="9" t="s">
        <v>708</v>
      </c>
      <c r="T5" s="9" t="s">
        <v>709</v>
      </c>
      <c r="U5" s="9" t="s">
        <v>710</v>
      </c>
      <c r="V5" s="9" t="s">
        <v>711</v>
      </c>
      <c r="W5" s="9" t="s">
        <v>712</v>
      </c>
      <c r="X5" s="9" t="s">
        <v>713</v>
      </c>
      <c r="Y5" s="9" t="s">
        <v>714</v>
      </c>
      <c r="Z5" s="9" t="s">
        <v>715</v>
      </c>
      <c r="AA5" s="9" t="s">
        <v>716</v>
      </c>
      <c r="AB5" s="9" t="s">
        <v>717</v>
      </c>
      <c r="AC5" s="9" t="s">
        <v>718</v>
      </c>
      <c r="AD5" s="9" t="s">
        <v>719</v>
      </c>
      <c r="AE5" s="9" t="s">
        <v>720</v>
      </c>
      <c r="AF5" s="9" t="s">
        <v>721</v>
      </c>
      <c r="AG5" s="9" t="s">
        <v>722</v>
      </c>
      <c r="AH5" s="9" t="s">
        <v>723</v>
      </c>
      <c r="AI5" s="9" t="s">
        <v>724</v>
      </c>
      <c r="AJ5" s="9" t="s">
        <v>725</v>
      </c>
    </row>
    <row r="6" spans="1:36" s="21" customFormat="1" ht="13.15" customHeight="1" x14ac:dyDescent="0.2">
      <c r="A6" s="26" t="s">
        <v>767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</row>
    <row r="7" spans="1:36" s="35" customFormat="1" ht="13.15" customHeight="1" x14ac:dyDescent="0.2">
      <c r="A7" s="34" t="s">
        <v>768</v>
      </c>
      <c r="B7" s="241"/>
      <c r="C7" s="241"/>
      <c r="D7" s="241"/>
      <c r="E7" s="241"/>
      <c r="F7" s="241"/>
      <c r="G7" s="241"/>
      <c r="H7" s="241"/>
      <c r="I7" s="241"/>
      <c r="J7" s="241"/>
      <c r="K7" s="241"/>
      <c r="L7" s="241"/>
      <c r="M7" s="241"/>
      <c r="N7" s="241"/>
      <c r="O7" s="241"/>
      <c r="P7" s="241"/>
      <c r="Q7" s="241"/>
      <c r="R7" s="241"/>
      <c r="S7" s="241"/>
      <c r="T7" s="241"/>
      <c r="U7" s="241"/>
      <c r="V7" s="241"/>
      <c r="W7" s="241"/>
      <c r="X7" s="241"/>
      <c r="Y7" s="241"/>
      <c r="Z7" s="241"/>
      <c r="AA7" s="241"/>
      <c r="AB7" s="241"/>
      <c r="AC7" s="241"/>
      <c r="AD7" s="241"/>
      <c r="AE7" s="241"/>
      <c r="AF7" s="241"/>
      <c r="AG7" s="241"/>
      <c r="AH7" s="241"/>
      <c r="AI7" s="241"/>
      <c r="AJ7" s="241"/>
    </row>
    <row r="8" spans="1:36" s="35" customFormat="1" ht="13.15" customHeight="1" x14ac:dyDescent="0.2">
      <c r="A8" s="34" t="s">
        <v>769</v>
      </c>
      <c r="B8" s="241"/>
      <c r="C8" s="241"/>
      <c r="D8" s="241"/>
      <c r="E8" s="241"/>
      <c r="F8" s="241"/>
      <c r="G8" s="241"/>
      <c r="H8" s="241"/>
      <c r="I8" s="241"/>
      <c r="J8" s="241"/>
      <c r="K8" s="241"/>
      <c r="L8" s="241"/>
      <c r="M8" s="241"/>
      <c r="N8" s="241"/>
      <c r="O8" s="241"/>
      <c r="P8" s="241"/>
      <c r="Q8" s="241"/>
      <c r="R8" s="241"/>
      <c r="S8" s="241"/>
      <c r="T8" s="241"/>
      <c r="U8" s="241"/>
      <c r="V8" s="241"/>
      <c r="W8" s="241"/>
      <c r="X8" s="241"/>
      <c r="Y8" s="241"/>
      <c r="Z8" s="241"/>
      <c r="AA8" s="241"/>
      <c r="AB8" s="241"/>
      <c r="AC8" s="241"/>
      <c r="AD8" s="241"/>
      <c r="AE8" s="241"/>
      <c r="AF8" s="241"/>
      <c r="AG8" s="241"/>
      <c r="AH8" s="241"/>
      <c r="AI8" s="241"/>
      <c r="AJ8" s="241"/>
    </row>
    <row r="9" spans="1:36" s="8" customFormat="1" ht="13.15" customHeight="1" x14ac:dyDescent="0.2">
      <c r="A9" s="390" t="s">
        <v>770</v>
      </c>
      <c r="B9" s="480"/>
      <c r="C9" s="480"/>
      <c r="D9" s="480"/>
      <c r="E9" s="480"/>
      <c r="F9" s="480"/>
      <c r="G9" s="480"/>
      <c r="H9" s="480"/>
      <c r="I9" s="480"/>
      <c r="J9" s="480"/>
      <c r="K9" s="480"/>
      <c r="L9" s="480"/>
      <c r="M9" s="480"/>
      <c r="N9" s="480"/>
      <c r="O9" s="480"/>
      <c r="P9" s="480"/>
      <c r="Q9" s="480"/>
      <c r="R9" s="480"/>
      <c r="S9" s="480"/>
      <c r="T9" s="480"/>
      <c r="U9" s="480"/>
      <c r="V9" s="480"/>
      <c r="W9" s="480"/>
      <c r="X9" s="480"/>
      <c r="Y9" s="480"/>
      <c r="Z9" s="480"/>
      <c r="AA9" s="480"/>
      <c r="AB9" s="480"/>
      <c r="AC9" s="480"/>
      <c r="AD9" s="480"/>
      <c r="AE9" s="480"/>
      <c r="AF9" s="480"/>
      <c r="AG9" s="480"/>
      <c r="AH9" s="480"/>
      <c r="AI9" s="480"/>
      <c r="AJ9" s="480"/>
    </row>
    <row r="10" spans="1:36" s="8" customFormat="1" ht="13.15" customHeight="1" x14ac:dyDescent="0.2">
      <c r="A10" s="24" t="s">
        <v>771</v>
      </c>
      <c r="B10" s="480"/>
      <c r="C10" s="480"/>
      <c r="D10" s="480"/>
      <c r="E10" s="480"/>
      <c r="F10" s="480"/>
      <c r="G10" s="480"/>
      <c r="H10" s="480"/>
      <c r="I10" s="480"/>
      <c r="J10" s="480"/>
      <c r="K10" s="480"/>
      <c r="L10" s="480"/>
      <c r="M10" s="480"/>
      <c r="N10" s="480"/>
      <c r="O10" s="480"/>
      <c r="P10" s="480"/>
      <c r="Q10" s="480"/>
      <c r="R10" s="480"/>
      <c r="S10" s="480"/>
      <c r="T10" s="480"/>
      <c r="U10" s="480"/>
      <c r="V10" s="480"/>
      <c r="W10" s="480"/>
      <c r="X10" s="480"/>
      <c r="Y10" s="480"/>
      <c r="Z10" s="480"/>
      <c r="AA10" s="480"/>
      <c r="AB10" s="480"/>
      <c r="AC10" s="480"/>
      <c r="AD10" s="480"/>
      <c r="AE10" s="480"/>
      <c r="AF10" s="480"/>
      <c r="AG10" s="480"/>
      <c r="AH10" s="480"/>
      <c r="AI10" s="480"/>
      <c r="AJ10" s="480"/>
    </row>
    <row r="11" spans="1:36" s="8" customFormat="1" ht="13.15" customHeight="1" x14ac:dyDescent="0.2">
      <c r="A11" s="24" t="s">
        <v>772</v>
      </c>
      <c r="B11" s="330"/>
      <c r="C11" s="330"/>
      <c r="D11" s="330"/>
      <c r="E11" s="330"/>
      <c r="F11" s="330"/>
      <c r="G11" s="330"/>
      <c r="H11" s="330"/>
      <c r="I11" s="330"/>
      <c r="J11" s="330"/>
      <c r="K11" s="330"/>
      <c r="L11" s="330"/>
      <c r="M11" s="330"/>
      <c r="N11" s="330"/>
      <c r="O11" s="330"/>
      <c r="P11" s="330"/>
      <c r="Q11" s="330"/>
      <c r="R11" s="330"/>
      <c r="S11" s="330"/>
      <c r="T11" s="330"/>
      <c r="U11" s="330"/>
      <c r="V11" s="330"/>
      <c r="W11" s="330"/>
      <c r="X11" s="330"/>
      <c r="Y11" s="330"/>
      <c r="Z11" s="330"/>
      <c r="AA11" s="330"/>
      <c r="AB11" s="330"/>
      <c r="AC11" s="330"/>
      <c r="AD11" s="330"/>
      <c r="AE11" s="330"/>
      <c r="AF11" s="330"/>
      <c r="AG11" s="330"/>
      <c r="AH11" s="330"/>
      <c r="AI11" s="330"/>
      <c r="AJ11" s="330"/>
    </row>
    <row r="12" spans="1:36" s="8" customFormat="1" ht="13.15" customHeight="1" x14ac:dyDescent="0.2">
      <c r="A12" s="301" t="s">
        <v>773</v>
      </c>
      <c r="B12" s="306"/>
      <c r="C12" s="306"/>
      <c r="D12" s="306"/>
      <c r="E12" s="306"/>
      <c r="F12" s="306"/>
      <c r="G12" s="306"/>
      <c r="H12" s="306"/>
      <c r="I12" s="306"/>
      <c r="J12" s="306"/>
      <c r="K12" s="306"/>
      <c r="L12" s="306"/>
      <c r="M12" s="306"/>
      <c r="N12" s="306"/>
      <c r="O12" s="306"/>
      <c r="P12" s="306"/>
      <c r="Q12" s="306"/>
      <c r="R12" s="306"/>
      <c r="S12" s="306"/>
      <c r="T12" s="306"/>
      <c r="U12" s="306"/>
      <c r="V12" s="306"/>
      <c r="W12" s="306"/>
      <c r="X12" s="306"/>
      <c r="Y12" s="306"/>
      <c r="Z12" s="306"/>
      <c r="AA12" s="306"/>
      <c r="AB12" s="306"/>
      <c r="AC12" s="306"/>
      <c r="AD12" s="306"/>
      <c r="AE12" s="306"/>
      <c r="AF12" s="306"/>
      <c r="AG12" s="306"/>
      <c r="AH12" s="306"/>
      <c r="AI12" s="306"/>
      <c r="AJ12" s="306"/>
    </row>
    <row r="13" spans="1:36" s="35" customFormat="1" ht="13.15" customHeight="1" x14ac:dyDescent="0.2">
      <c r="A13" s="301" t="s">
        <v>774</v>
      </c>
      <c r="B13" s="302"/>
      <c r="C13" s="302"/>
      <c r="D13" s="302"/>
      <c r="E13" s="302"/>
      <c r="F13" s="302"/>
      <c r="G13" s="302"/>
      <c r="H13" s="302"/>
      <c r="I13" s="302"/>
      <c r="J13" s="302"/>
      <c r="K13" s="302"/>
      <c r="L13" s="302"/>
      <c r="M13" s="302"/>
      <c r="N13" s="302"/>
      <c r="O13" s="302"/>
      <c r="P13" s="302"/>
      <c r="Q13" s="302"/>
      <c r="R13" s="302"/>
      <c r="S13" s="302"/>
      <c r="T13" s="302"/>
      <c r="U13" s="302"/>
      <c r="V13" s="302"/>
      <c r="W13" s="302"/>
      <c r="X13" s="302"/>
      <c r="Y13" s="302"/>
      <c r="Z13" s="302"/>
      <c r="AA13" s="302"/>
      <c r="AB13" s="302"/>
      <c r="AC13" s="302"/>
      <c r="AD13" s="302"/>
      <c r="AE13" s="302"/>
      <c r="AF13" s="302"/>
      <c r="AG13" s="302"/>
      <c r="AH13" s="302"/>
      <c r="AI13" s="302"/>
      <c r="AJ13" s="302"/>
    </row>
    <row r="14" spans="1:36" s="38" customFormat="1" ht="13.15" customHeight="1" x14ac:dyDescent="0.2">
      <c r="A14" s="36" t="s">
        <v>775</v>
      </c>
      <c r="B14" s="241"/>
      <c r="C14" s="241"/>
      <c r="D14" s="241"/>
      <c r="E14" s="241"/>
      <c r="F14" s="241"/>
      <c r="G14" s="241"/>
      <c r="H14" s="241"/>
      <c r="I14" s="241"/>
      <c r="J14" s="241"/>
      <c r="K14" s="241"/>
      <c r="L14" s="241"/>
      <c r="M14" s="241"/>
      <c r="N14" s="241"/>
      <c r="O14" s="241"/>
      <c r="P14" s="241"/>
      <c r="Q14" s="241"/>
      <c r="R14" s="241"/>
      <c r="S14" s="241"/>
      <c r="T14" s="241"/>
      <c r="U14" s="241"/>
      <c r="V14" s="241"/>
      <c r="W14" s="241"/>
      <c r="X14" s="241"/>
      <c r="Y14" s="241"/>
      <c r="Z14" s="241"/>
      <c r="AA14" s="241"/>
      <c r="AB14" s="241"/>
      <c r="AC14" s="241"/>
      <c r="AD14" s="241"/>
      <c r="AE14" s="241"/>
      <c r="AF14" s="241"/>
      <c r="AG14" s="241"/>
      <c r="AH14" s="241"/>
      <c r="AI14" s="241"/>
      <c r="AJ14" s="241"/>
    </row>
    <row r="15" spans="1:36" s="38" customFormat="1" ht="13.15" customHeight="1" x14ac:dyDescent="0.2">
      <c r="A15" s="34" t="s">
        <v>776</v>
      </c>
      <c r="B15" s="241"/>
      <c r="C15" s="241"/>
      <c r="D15" s="241"/>
      <c r="E15" s="241"/>
      <c r="F15" s="241"/>
      <c r="G15" s="241"/>
      <c r="H15" s="241"/>
      <c r="I15" s="241"/>
      <c r="J15" s="241"/>
      <c r="K15" s="241"/>
      <c r="L15" s="241"/>
      <c r="M15" s="241"/>
      <c r="N15" s="241"/>
      <c r="O15" s="241"/>
      <c r="P15" s="241"/>
      <c r="Q15" s="241"/>
      <c r="R15" s="241"/>
      <c r="S15" s="241"/>
      <c r="T15" s="241"/>
      <c r="U15" s="241"/>
      <c r="V15" s="241"/>
      <c r="W15" s="241"/>
      <c r="X15" s="241"/>
      <c r="Y15" s="241"/>
      <c r="Z15" s="241"/>
      <c r="AA15" s="241"/>
      <c r="AB15" s="241"/>
      <c r="AC15" s="241"/>
      <c r="AD15" s="241"/>
      <c r="AE15" s="241"/>
      <c r="AF15" s="241"/>
      <c r="AG15" s="241"/>
      <c r="AH15" s="241"/>
      <c r="AI15" s="241"/>
      <c r="AJ15" s="241"/>
    </row>
    <row r="16" spans="1:36" s="38" customFormat="1" ht="13.15" customHeight="1" x14ac:dyDescent="0.2">
      <c r="A16" s="34" t="s">
        <v>777</v>
      </c>
      <c r="B16" s="241"/>
      <c r="C16" s="241"/>
      <c r="D16" s="241"/>
      <c r="E16" s="241"/>
      <c r="F16" s="241"/>
      <c r="G16" s="241"/>
      <c r="H16" s="241"/>
      <c r="I16" s="241"/>
      <c r="J16" s="241"/>
      <c r="K16" s="241"/>
      <c r="L16" s="241"/>
      <c r="M16" s="241"/>
      <c r="N16" s="241"/>
      <c r="O16" s="241"/>
      <c r="P16" s="241"/>
      <c r="Q16" s="241"/>
      <c r="R16" s="241"/>
      <c r="S16" s="241"/>
      <c r="T16" s="241"/>
      <c r="U16" s="241"/>
      <c r="V16" s="241"/>
      <c r="W16" s="241"/>
      <c r="X16" s="241"/>
      <c r="Y16" s="241"/>
      <c r="Z16" s="241"/>
      <c r="AA16" s="241"/>
      <c r="AB16" s="241"/>
      <c r="AC16" s="241"/>
      <c r="AD16" s="241"/>
      <c r="AE16" s="241"/>
      <c r="AF16" s="241"/>
      <c r="AG16" s="241"/>
      <c r="AH16" s="241"/>
      <c r="AI16" s="241"/>
      <c r="AJ16" s="241"/>
    </row>
    <row r="17" spans="1:36" s="38" customFormat="1" ht="13.15" customHeight="1" x14ac:dyDescent="0.2">
      <c r="A17" s="54" t="s">
        <v>778</v>
      </c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</row>
    <row r="18" spans="1:36" s="38" customFormat="1" ht="13.15" customHeight="1" x14ac:dyDescent="0.2">
      <c r="A18" s="34" t="s">
        <v>779</v>
      </c>
      <c r="B18" s="241"/>
      <c r="C18" s="241"/>
      <c r="D18" s="241"/>
      <c r="E18" s="241"/>
      <c r="F18" s="241"/>
      <c r="G18" s="241"/>
      <c r="H18" s="241"/>
      <c r="I18" s="241"/>
      <c r="J18" s="241"/>
      <c r="K18" s="241"/>
      <c r="L18" s="241"/>
      <c r="M18" s="241"/>
      <c r="N18" s="241"/>
      <c r="O18" s="241"/>
      <c r="P18" s="241"/>
      <c r="Q18" s="241"/>
      <c r="R18" s="241"/>
      <c r="S18" s="241"/>
      <c r="T18" s="241"/>
      <c r="U18" s="241"/>
      <c r="V18" s="241"/>
      <c r="W18" s="241"/>
      <c r="X18" s="241"/>
      <c r="Y18" s="241"/>
      <c r="Z18" s="241"/>
      <c r="AA18" s="241"/>
      <c r="AB18" s="241"/>
      <c r="AC18" s="241"/>
      <c r="AD18" s="241"/>
      <c r="AE18" s="241"/>
      <c r="AF18" s="241"/>
      <c r="AG18" s="241"/>
      <c r="AH18" s="241"/>
      <c r="AI18" s="241"/>
      <c r="AJ18" s="241"/>
    </row>
    <row r="19" spans="1:36" s="38" customFormat="1" ht="13.15" customHeight="1" x14ac:dyDescent="0.2">
      <c r="A19" s="34" t="s">
        <v>780</v>
      </c>
      <c r="B19" s="241"/>
      <c r="C19" s="241"/>
      <c r="D19" s="241"/>
      <c r="E19" s="241"/>
      <c r="F19" s="241"/>
      <c r="G19" s="241"/>
      <c r="H19" s="241"/>
      <c r="I19" s="241"/>
      <c r="J19" s="241"/>
      <c r="K19" s="241"/>
      <c r="L19" s="241"/>
      <c r="M19" s="241"/>
      <c r="N19" s="241"/>
      <c r="O19" s="241"/>
      <c r="P19" s="241"/>
      <c r="Q19" s="241"/>
      <c r="R19" s="241"/>
      <c r="S19" s="241"/>
      <c r="T19" s="241"/>
      <c r="U19" s="241"/>
      <c r="V19" s="241"/>
      <c r="W19" s="241"/>
      <c r="X19" s="241"/>
      <c r="Y19" s="241"/>
      <c r="Z19" s="241"/>
      <c r="AA19" s="241"/>
      <c r="AB19" s="241"/>
      <c r="AC19" s="241"/>
      <c r="AD19" s="241"/>
      <c r="AE19" s="241"/>
      <c r="AF19" s="241"/>
      <c r="AG19" s="241"/>
      <c r="AH19" s="241"/>
      <c r="AI19" s="241"/>
      <c r="AJ19" s="241"/>
    </row>
    <row r="20" spans="1:36" s="35" customFormat="1" ht="13.15" customHeight="1" x14ac:dyDescent="0.2">
      <c r="A20" s="34" t="s">
        <v>781</v>
      </c>
      <c r="B20" s="241"/>
      <c r="C20" s="241"/>
      <c r="D20" s="241"/>
      <c r="E20" s="241"/>
      <c r="F20" s="241"/>
      <c r="G20" s="241"/>
      <c r="H20" s="241"/>
      <c r="I20" s="241"/>
      <c r="J20" s="241"/>
      <c r="K20" s="241"/>
      <c r="L20" s="241"/>
      <c r="M20" s="241"/>
      <c r="N20" s="241"/>
      <c r="O20" s="241"/>
      <c r="P20" s="241"/>
      <c r="Q20" s="241"/>
      <c r="R20" s="241"/>
      <c r="S20" s="241"/>
      <c r="T20" s="241"/>
      <c r="U20" s="241"/>
      <c r="V20" s="241"/>
      <c r="W20" s="241"/>
      <c r="X20" s="241"/>
      <c r="Y20" s="241"/>
      <c r="Z20" s="241"/>
      <c r="AA20" s="241"/>
      <c r="AB20" s="241"/>
      <c r="AC20" s="241"/>
      <c r="AD20" s="241"/>
      <c r="AE20" s="241"/>
      <c r="AF20" s="241"/>
      <c r="AG20" s="241"/>
      <c r="AH20" s="241"/>
      <c r="AI20" s="241"/>
      <c r="AJ20" s="241"/>
    </row>
    <row r="21" spans="1:36" s="35" customFormat="1" ht="13.15" customHeight="1" x14ac:dyDescent="0.2">
      <c r="A21" s="301" t="s">
        <v>773</v>
      </c>
      <c r="B21" s="302"/>
      <c r="C21" s="302"/>
      <c r="D21" s="302"/>
      <c r="E21" s="302"/>
      <c r="F21" s="302"/>
      <c r="G21" s="302"/>
      <c r="H21" s="302"/>
      <c r="I21" s="302"/>
      <c r="J21" s="302"/>
      <c r="K21" s="302"/>
      <c r="L21" s="302"/>
      <c r="M21" s="302"/>
      <c r="N21" s="302"/>
      <c r="O21" s="302"/>
      <c r="P21" s="302"/>
      <c r="Q21" s="302"/>
      <c r="R21" s="302"/>
      <c r="S21" s="302"/>
      <c r="T21" s="302"/>
      <c r="U21" s="302"/>
      <c r="V21" s="302"/>
      <c r="W21" s="302"/>
      <c r="X21" s="302"/>
      <c r="Y21" s="302"/>
      <c r="Z21" s="302"/>
      <c r="AA21" s="302"/>
      <c r="AB21" s="302"/>
      <c r="AC21" s="302"/>
      <c r="AD21" s="302"/>
      <c r="AE21" s="302"/>
      <c r="AF21" s="302"/>
      <c r="AG21" s="302"/>
      <c r="AH21" s="302"/>
      <c r="AI21" s="302"/>
      <c r="AJ21" s="302"/>
    </row>
    <row r="22" spans="1:36" s="38" customFormat="1" ht="13.15" customHeight="1" x14ac:dyDescent="0.2">
      <c r="A22" s="34" t="s">
        <v>782</v>
      </c>
      <c r="B22" s="241"/>
      <c r="C22" s="241"/>
      <c r="D22" s="241"/>
      <c r="E22" s="241"/>
      <c r="F22" s="241"/>
      <c r="G22" s="241"/>
      <c r="H22" s="241"/>
      <c r="I22" s="241"/>
      <c r="J22" s="241"/>
      <c r="K22" s="241"/>
      <c r="L22" s="241"/>
      <c r="M22" s="241"/>
      <c r="N22" s="241"/>
      <c r="O22" s="241"/>
      <c r="P22" s="241"/>
      <c r="Q22" s="241"/>
      <c r="R22" s="241"/>
      <c r="S22" s="241"/>
      <c r="T22" s="241"/>
      <c r="U22" s="241"/>
      <c r="V22" s="241"/>
      <c r="W22" s="241"/>
      <c r="X22" s="241"/>
      <c r="Y22" s="241"/>
      <c r="Z22" s="241"/>
      <c r="AA22" s="241"/>
      <c r="AB22" s="241"/>
      <c r="AC22" s="241"/>
      <c r="AD22" s="241"/>
      <c r="AE22" s="241"/>
      <c r="AF22" s="241"/>
      <c r="AG22" s="241"/>
      <c r="AH22" s="241"/>
      <c r="AI22" s="241"/>
      <c r="AJ22" s="241"/>
    </row>
    <row r="23" spans="1:36" s="38" customFormat="1" ht="13.15" customHeight="1" x14ac:dyDescent="0.2">
      <c r="A23" s="34" t="s">
        <v>777</v>
      </c>
      <c r="B23" s="241"/>
      <c r="C23" s="241"/>
      <c r="D23" s="241"/>
      <c r="E23" s="241"/>
      <c r="F23" s="241"/>
      <c r="G23" s="241"/>
      <c r="H23" s="241"/>
      <c r="I23" s="241"/>
      <c r="J23" s="241"/>
      <c r="K23" s="241"/>
      <c r="L23" s="241"/>
      <c r="M23" s="241"/>
      <c r="N23" s="241"/>
      <c r="O23" s="241"/>
      <c r="P23" s="241"/>
      <c r="Q23" s="241"/>
      <c r="R23" s="241"/>
      <c r="S23" s="241"/>
      <c r="T23" s="241"/>
      <c r="U23" s="241"/>
      <c r="V23" s="241"/>
      <c r="W23" s="241"/>
      <c r="X23" s="241"/>
      <c r="Y23" s="241"/>
      <c r="Z23" s="241"/>
      <c r="AA23" s="241"/>
      <c r="AB23" s="241"/>
      <c r="AC23" s="241"/>
      <c r="AD23" s="241"/>
      <c r="AE23" s="241"/>
      <c r="AF23" s="241"/>
      <c r="AG23" s="241"/>
      <c r="AH23" s="241"/>
      <c r="AI23" s="241"/>
      <c r="AJ23" s="241"/>
    </row>
    <row r="24" spans="1:36" s="38" customFormat="1" ht="13.15" customHeight="1" x14ac:dyDescent="0.2">
      <c r="A24" s="54" t="s">
        <v>783</v>
      </c>
      <c r="B24" s="55">
        <v>0</v>
      </c>
      <c r="C24" s="55">
        <v>0</v>
      </c>
      <c r="D24" s="55">
        <v>0</v>
      </c>
      <c r="E24" s="55">
        <v>0</v>
      </c>
      <c r="F24" s="55">
        <v>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0</v>
      </c>
      <c r="N24" s="55">
        <v>0</v>
      </c>
      <c r="O24" s="55">
        <v>0</v>
      </c>
      <c r="P24" s="55">
        <v>0</v>
      </c>
      <c r="Q24" s="55">
        <v>0</v>
      </c>
      <c r="R24" s="55">
        <v>0</v>
      </c>
      <c r="S24" s="55">
        <v>0</v>
      </c>
      <c r="T24" s="55">
        <v>0</v>
      </c>
      <c r="U24" s="55">
        <v>0</v>
      </c>
      <c r="V24" s="55">
        <v>0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0</v>
      </c>
      <c r="AD24" s="55">
        <v>0</v>
      </c>
      <c r="AE24" s="55">
        <v>0</v>
      </c>
      <c r="AF24" s="55">
        <v>0</v>
      </c>
      <c r="AG24" s="55">
        <v>0</v>
      </c>
      <c r="AH24" s="55">
        <v>0</v>
      </c>
      <c r="AI24" s="55">
        <v>0</v>
      </c>
      <c r="AJ24" s="55">
        <v>0</v>
      </c>
    </row>
    <row r="25" spans="1:36" s="38" customFormat="1" ht="13.15" customHeight="1" x14ac:dyDescent="0.2">
      <c r="A25" s="34" t="s">
        <v>776</v>
      </c>
      <c r="B25" s="241">
        <f>ROUND((B7+B9+B10+B14+B15+B16+B18+B20+B22+B23)/20,0)</f>
        <v>0</v>
      </c>
      <c r="C25" s="241">
        <f t="shared" ref="C25:AJ25" si="0">ROUND((C7+C9+C10+C14+C15+C16+C18+C20+C22+C23)/20,0)</f>
        <v>0</v>
      </c>
      <c r="D25" s="241">
        <f t="shared" si="0"/>
        <v>0</v>
      </c>
      <c r="E25" s="241">
        <f t="shared" si="0"/>
        <v>0</v>
      </c>
      <c r="F25" s="241">
        <f t="shared" si="0"/>
        <v>0</v>
      </c>
      <c r="G25" s="241">
        <f t="shared" si="0"/>
        <v>0</v>
      </c>
      <c r="H25" s="241">
        <f t="shared" si="0"/>
        <v>0</v>
      </c>
      <c r="I25" s="241">
        <f t="shared" si="0"/>
        <v>0</v>
      </c>
      <c r="J25" s="241">
        <f t="shared" si="0"/>
        <v>0</v>
      </c>
      <c r="K25" s="241">
        <f t="shared" si="0"/>
        <v>0</v>
      </c>
      <c r="L25" s="241">
        <f t="shared" si="0"/>
        <v>0</v>
      </c>
      <c r="M25" s="241">
        <f t="shared" si="0"/>
        <v>0</v>
      </c>
      <c r="N25" s="241">
        <f t="shared" si="0"/>
        <v>0</v>
      </c>
      <c r="O25" s="241">
        <f t="shared" si="0"/>
        <v>0</v>
      </c>
      <c r="P25" s="241">
        <f t="shared" si="0"/>
        <v>0</v>
      </c>
      <c r="Q25" s="241">
        <f t="shared" si="0"/>
        <v>0</v>
      </c>
      <c r="R25" s="241">
        <f t="shared" si="0"/>
        <v>0</v>
      </c>
      <c r="S25" s="241">
        <f t="shared" si="0"/>
        <v>0</v>
      </c>
      <c r="T25" s="241">
        <f t="shared" si="0"/>
        <v>0</v>
      </c>
      <c r="U25" s="241">
        <f t="shared" si="0"/>
        <v>0</v>
      </c>
      <c r="V25" s="241">
        <f t="shared" si="0"/>
        <v>0</v>
      </c>
      <c r="W25" s="241">
        <f t="shared" si="0"/>
        <v>0</v>
      </c>
      <c r="X25" s="241">
        <f t="shared" si="0"/>
        <v>0</v>
      </c>
      <c r="Y25" s="241">
        <f t="shared" si="0"/>
        <v>0</v>
      </c>
      <c r="Z25" s="241">
        <f t="shared" si="0"/>
        <v>0</v>
      </c>
      <c r="AA25" s="241">
        <f t="shared" si="0"/>
        <v>0</v>
      </c>
      <c r="AB25" s="241">
        <f t="shared" si="0"/>
        <v>0</v>
      </c>
      <c r="AC25" s="241">
        <f t="shared" si="0"/>
        <v>0</v>
      </c>
      <c r="AD25" s="241">
        <f t="shared" si="0"/>
        <v>0</v>
      </c>
      <c r="AE25" s="241">
        <f t="shared" si="0"/>
        <v>0</v>
      </c>
      <c r="AF25" s="241">
        <f t="shared" si="0"/>
        <v>0</v>
      </c>
      <c r="AG25" s="241">
        <f t="shared" si="0"/>
        <v>0</v>
      </c>
      <c r="AH25" s="241">
        <f t="shared" si="0"/>
        <v>0</v>
      </c>
      <c r="AI25" s="241">
        <f t="shared" si="0"/>
        <v>0</v>
      </c>
      <c r="AJ25" s="241">
        <f t="shared" si="0"/>
        <v>0</v>
      </c>
    </row>
    <row r="26" spans="1:36" s="38" customFormat="1" ht="13.15" customHeight="1" x14ac:dyDescent="0.2">
      <c r="A26" s="54" t="s">
        <v>784</v>
      </c>
      <c r="B26" s="55">
        <v>0</v>
      </c>
      <c r="C26" s="55">
        <v>0</v>
      </c>
      <c r="D26" s="55">
        <v>0</v>
      </c>
      <c r="E26" s="55">
        <v>0</v>
      </c>
      <c r="F26" s="55">
        <v>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0</v>
      </c>
      <c r="P26" s="55">
        <v>0</v>
      </c>
      <c r="Q26" s="55">
        <v>0</v>
      </c>
      <c r="R26" s="55">
        <v>0</v>
      </c>
      <c r="S26" s="55">
        <v>0</v>
      </c>
      <c r="T26" s="55">
        <v>0</v>
      </c>
      <c r="U26" s="55">
        <v>0</v>
      </c>
      <c r="V26" s="55">
        <v>0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0</v>
      </c>
      <c r="AD26" s="55">
        <v>0</v>
      </c>
      <c r="AE26" s="55">
        <v>0</v>
      </c>
      <c r="AF26" s="55">
        <v>0</v>
      </c>
      <c r="AG26" s="55">
        <v>0</v>
      </c>
      <c r="AH26" s="55">
        <v>0</v>
      </c>
      <c r="AI26" s="55">
        <v>0</v>
      </c>
      <c r="AJ26" s="55">
        <v>0</v>
      </c>
    </row>
    <row r="27" spans="1:36" s="38" customFormat="1" ht="13.15" customHeight="1" x14ac:dyDescent="0.2">
      <c r="A27" s="34" t="s">
        <v>785</v>
      </c>
      <c r="B27" s="241"/>
      <c r="C27" s="241"/>
      <c r="D27" s="241"/>
      <c r="E27" s="241"/>
      <c r="F27" s="241"/>
      <c r="G27" s="241"/>
      <c r="H27" s="241"/>
      <c r="I27" s="241"/>
      <c r="J27" s="241"/>
      <c r="K27" s="241"/>
      <c r="L27" s="241"/>
      <c r="M27" s="241"/>
      <c r="N27" s="241"/>
      <c r="O27" s="241"/>
      <c r="P27" s="241"/>
      <c r="Q27" s="241"/>
      <c r="R27" s="241"/>
      <c r="S27" s="241"/>
      <c r="T27" s="241"/>
      <c r="U27" s="241"/>
      <c r="V27" s="241"/>
      <c r="W27" s="241"/>
      <c r="X27" s="241"/>
      <c r="Y27" s="241"/>
      <c r="Z27" s="241"/>
      <c r="AA27" s="241"/>
      <c r="AB27" s="241"/>
      <c r="AC27" s="241"/>
      <c r="AD27" s="241"/>
      <c r="AE27" s="241"/>
      <c r="AF27" s="241"/>
      <c r="AG27" s="241"/>
      <c r="AH27" s="241"/>
      <c r="AI27" s="241"/>
      <c r="AJ27" s="241"/>
    </row>
    <row r="28" spans="1:36" s="242" customFormat="1" ht="13.15" customHeight="1" x14ac:dyDescent="0.2">
      <c r="A28" s="54" t="s">
        <v>786</v>
      </c>
      <c r="B28" s="55">
        <v>0</v>
      </c>
      <c r="C28" s="55">
        <v>0</v>
      </c>
      <c r="D28" s="55">
        <v>0</v>
      </c>
      <c r="E28" s="55">
        <v>0</v>
      </c>
      <c r="F28" s="55">
        <v>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0</v>
      </c>
      <c r="N28" s="55">
        <v>0</v>
      </c>
      <c r="O28" s="55">
        <v>0</v>
      </c>
      <c r="P28" s="55">
        <v>0</v>
      </c>
      <c r="Q28" s="55">
        <v>0</v>
      </c>
      <c r="R28" s="55">
        <v>0</v>
      </c>
      <c r="S28" s="55">
        <v>0</v>
      </c>
      <c r="T28" s="55">
        <v>0</v>
      </c>
      <c r="U28" s="55">
        <v>0</v>
      </c>
      <c r="V28" s="55">
        <v>0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0</v>
      </c>
      <c r="AD28" s="55">
        <v>0</v>
      </c>
      <c r="AE28" s="55">
        <v>0</v>
      </c>
      <c r="AF28" s="55">
        <v>0</v>
      </c>
      <c r="AG28" s="55">
        <v>0</v>
      </c>
      <c r="AH28" s="55">
        <v>0</v>
      </c>
      <c r="AI28" s="55">
        <v>0</v>
      </c>
      <c r="AJ28" s="55">
        <v>0</v>
      </c>
    </row>
    <row r="29" spans="1:36" s="242" customFormat="1" ht="13.15" customHeight="1" x14ac:dyDescent="0.2">
      <c r="A29" s="34" t="s">
        <v>785</v>
      </c>
      <c r="B29" s="241"/>
      <c r="C29" s="241"/>
      <c r="D29" s="241"/>
      <c r="E29" s="241"/>
      <c r="F29" s="241"/>
      <c r="G29" s="241"/>
      <c r="H29" s="241"/>
      <c r="I29" s="241"/>
      <c r="J29" s="241"/>
      <c r="K29" s="241"/>
      <c r="L29" s="241"/>
      <c r="M29" s="241"/>
      <c r="N29" s="241"/>
      <c r="O29" s="241"/>
      <c r="P29" s="241"/>
      <c r="Q29" s="241"/>
      <c r="R29" s="241"/>
      <c r="S29" s="241"/>
      <c r="T29" s="241"/>
      <c r="U29" s="241"/>
      <c r="V29" s="241"/>
      <c r="W29" s="241"/>
      <c r="X29" s="241"/>
      <c r="Y29" s="241"/>
      <c r="Z29" s="241"/>
      <c r="AA29" s="241"/>
      <c r="AB29" s="241"/>
      <c r="AC29" s="241"/>
      <c r="AD29" s="241"/>
      <c r="AE29" s="241"/>
      <c r="AF29" s="241"/>
      <c r="AG29" s="241"/>
      <c r="AH29" s="241"/>
      <c r="AI29" s="241"/>
      <c r="AJ29" s="241"/>
    </row>
    <row r="30" spans="1:36" s="38" customFormat="1" ht="13.15" customHeight="1" x14ac:dyDescent="0.2">
      <c r="A30" s="54" t="s">
        <v>787</v>
      </c>
      <c r="B30" s="55">
        <v>0</v>
      </c>
      <c r="C30" s="55">
        <v>0</v>
      </c>
      <c r="D30" s="55">
        <v>0</v>
      </c>
      <c r="E30" s="55">
        <v>0</v>
      </c>
      <c r="F30" s="55">
        <v>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0</v>
      </c>
      <c r="P30" s="55">
        <v>0</v>
      </c>
      <c r="Q30" s="55">
        <v>0</v>
      </c>
      <c r="R30" s="55">
        <v>0</v>
      </c>
      <c r="S30" s="55">
        <v>0</v>
      </c>
      <c r="T30" s="55">
        <v>0</v>
      </c>
      <c r="U30" s="55">
        <v>0</v>
      </c>
      <c r="V30" s="55">
        <v>0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0</v>
      </c>
      <c r="AE30" s="55">
        <v>0</v>
      </c>
      <c r="AF30" s="55">
        <v>0</v>
      </c>
      <c r="AG30" s="55">
        <v>0</v>
      </c>
      <c r="AH30" s="55">
        <v>0</v>
      </c>
      <c r="AI30" s="55">
        <v>0</v>
      </c>
      <c r="AJ30" s="55">
        <v>0</v>
      </c>
    </row>
    <row r="31" spans="1:36" s="38" customFormat="1" ht="13.15" customHeight="1" x14ac:dyDescent="0.2">
      <c r="A31" s="34" t="s">
        <v>785</v>
      </c>
      <c r="B31" s="241"/>
      <c r="C31" s="241"/>
      <c r="D31" s="241"/>
      <c r="E31" s="241"/>
      <c r="F31" s="241"/>
      <c r="G31" s="241"/>
      <c r="H31" s="241"/>
      <c r="I31" s="241"/>
      <c r="J31" s="241"/>
      <c r="K31" s="241"/>
      <c r="L31" s="241"/>
      <c r="M31" s="241"/>
      <c r="N31" s="241"/>
      <c r="O31" s="241"/>
      <c r="P31" s="241"/>
      <c r="Q31" s="241"/>
      <c r="R31" s="241"/>
      <c r="S31" s="241"/>
      <c r="T31" s="241"/>
      <c r="U31" s="241"/>
      <c r="V31" s="241"/>
      <c r="W31" s="241"/>
      <c r="X31" s="241"/>
      <c r="Y31" s="241"/>
      <c r="Z31" s="241"/>
      <c r="AA31" s="241"/>
      <c r="AB31" s="241"/>
      <c r="AC31" s="241"/>
      <c r="AD31" s="241"/>
      <c r="AE31" s="241"/>
      <c r="AF31" s="241"/>
      <c r="AG31" s="241"/>
      <c r="AH31" s="241"/>
      <c r="AI31" s="241"/>
      <c r="AJ31" s="241"/>
    </row>
    <row r="32" spans="1:36" s="38" customFormat="1" ht="13.15" customHeight="1" x14ac:dyDescent="0.2">
      <c r="A32" s="54" t="s">
        <v>788</v>
      </c>
      <c r="B32" s="55"/>
      <c r="C32" s="55"/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</row>
    <row r="33" spans="1:36" s="38" customFormat="1" ht="13.15" customHeight="1" x14ac:dyDescent="0.2">
      <c r="A33" s="36" t="s">
        <v>789</v>
      </c>
      <c r="B33" s="241"/>
      <c r="C33" s="241"/>
      <c r="D33" s="241"/>
      <c r="E33" s="241"/>
      <c r="F33" s="241"/>
      <c r="G33" s="241"/>
      <c r="H33" s="241"/>
      <c r="I33" s="241"/>
      <c r="J33" s="241"/>
      <c r="K33" s="241"/>
      <c r="L33" s="241"/>
      <c r="M33" s="241"/>
      <c r="N33" s="241"/>
      <c r="O33" s="241"/>
      <c r="P33" s="241"/>
      <c r="Q33" s="241"/>
      <c r="R33" s="241"/>
      <c r="S33" s="241"/>
      <c r="T33" s="241"/>
      <c r="U33" s="241"/>
      <c r="V33" s="241"/>
      <c r="W33" s="241"/>
      <c r="X33" s="241"/>
      <c r="Y33" s="241"/>
      <c r="Z33" s="241"/>
      <c r="AA33" s="241"/>
      <c r="AB33" s="241"/>
      <c r="AC33" s="241"/>
      <c r="AD33" s="241"/>
      <c r="AE33" s="241"/>
      <c r="AF33" s="241"/>
      <c r="AG33" s="241"/>
      <c r="AH33" s="241"/>
      <c r="AI33" s="241"/>
      <c r="AJ33" s="241"/>
    </row>
    <row r="34" spans="1:36" s="35" customFormat="1" ht="13.15" customHeight="1" x14ac:dyDescent="0.2">
      <c r="A34" s="36" t="s">
        <v>790</v>
      </c>
      <c r="B34" s="241"/>
      <c r="C34" s="241"/>
      <c r="D34" s="241"/>
      <c r="E34" s="241"/>
      <c r="F34" s="241"/>
      <c r="G34" s="241"/>
      <c r="H34" s="241"/>
      <c r="I34" s="241"/>
      <c r="J34" s="241"/>
      <c r="K34" s="241"/>
      <c r="L34" s="241"/>
      <c r="M34" s="241"/>
      <c r="N34" s="241"/>
      <c r="O34" s="241"/>
      <c r="P34" s="241"/>
      <c r="Q34" s="241"/>
      <c r="R34" s="241"/>
      <c r="S34" s="241"/>
      <c r="T34" s="241"/>
      <c r="U34" s="241"/>
      <c r="V34" s="241"/>
      <c r="W34" s="241"/>
      <c r="X34" s="241"/>
      <c r="Y34" s="241"/>
      <c r="Z34" s="241"/>
      <c r="AA34" s="241"/>
      <c r="AB34" s="241"/>
      <c r="AC34" s="241"/>
      <c r="AD34" s="241"/>
      <c r="AE34" s="241"/>
      <c r="AF34" s="241"/>
      <c r="AG34" s="241"/>
      <c r="AH34" s="241"/>
      <c r="AI34" s="241"/>
      <c r="AJ34" s="241"/>
    </row>
    <row r="35" spans="1:36" s="152" customFormat="1" ht="13.15" customHeight="1" x14ac:dyDescent="0.2">
      <c r="A35" s="36" t="s">
        <v>791</v>
      </c>
      <c r="B35" s="331"/>
      <c r="C35" s="331"/>
      <c r="D35" s="331"/>
      <c r="E35" s="331"/>
      <c r="F35" s="331"/>
      <c r="G35" s="331"/>
      <c r="H35" s="331"/>
      <c r="I35" s="331"/>
      <c r="J35" s="331"/>
      <c r="K35" s="331"/>
      <c r="L35" s="331"/>
      <c r="M35" s="331"/>
      <c r="N35" s="331"/>
      <c r="O35" s="331"/>
      <c r="P35" s="331"/>
      <c r="Q35" s="331"/>
      <c r="R35" s="331"/>
      <c r="S35" s="331"/>
      <c r="T35" s="331"/>
      <c r="U35" s="331"/>
      <c r="V35" s="331"/>
      <c r="W35" s="331"/>
      <c r="X35" s="331"/>
      <c r="Y35" s="331"/>
      <c r="Z35" s="331"/>
      <c r="AA35" s="331"/>
      <c r="AB35" s="331"/>
      <c r="AC35" s="331"/>
      <c r="AD35" s="331"/>
      <c r="AE35" s="331"/>
      <c r="AF35" s="331"/>
      <c r="AG35" s="331"/>
      <c r="AH35" s="331"/>
      <c r="AI35" s="331"/>
      <c r="AJ35" s="331"/>
    </row>
    <row r="36" spans="1:36" s="152" customFormat="1" ht="13.15" customHeight="1" x14ac:dyDescent="0.2">
      <c r="A36" s="36" t="s">
        <v>792</v>
      </c>
      <c r="B36" s="331"/>
      <c r="C36" s="331"/>
      <c r="D36" s="331"/>
      <c r="E36" s="331"/>
      <c r="F36" s="331"/>
      <c r="G36" s="331"/>
      <c r="H36" s="331"/>
      <c r="I36" s="331"/>
      <c r="J36" s="331"/>
      <c r="K36" s="331"/>
      <c r="L36" s="331"/>
      <c r="M36" s="331"/>
      <c r="N36" s="331"/>
      <c r="O36" s="331"/>
      <c r="P36" s="331"/>
      <c r="Q36" s="331"/>
      <c r="R36" s="331"/>
      <c r="S36" s="331"/>
      <c r="T36" s="331"/>
      <c r="U36" s="331"/>
      <c r="V36" s="331"/>
      <c r="W36" s="331"/>
      <c r="X36" s="331"/>
      <c r="Y36" s="331"/>
      <c r="Z36" s="331"/>
      <c r="AA36" s="331"/>
      <c r="AB36" s="331"/>
      <c r="AC36" s="331"/>
      <c r="AD36" s="331"/>
      <c r="AE36" s="331"/>
      <c r="AF36" s="331"/>
      <c r="AG36" s="331"/>
      <c r="AH36" s="331"/>
      <c r="AI36" s="331"/>
      <c r="AJ36" s="331"/>
    </row>
    <row r="37" spans="1:36" s="152" customFormat="1" ht="13.15" customHeight="1" x14ac:dyDescent="0.2">
      <c r="A37" s="36" t="s">
        <v>793</v>
      </c>
      <c r="B37" s="331"/>
      <c r="C37" s="331"/>
      <c r="D37" s="331"/>
      <c r="E37" s="331"/>
      <c r="F37" s="331"/>
      <c r="G37" s="331"/>
      <c r="H37" s="331"/>
      <c r="I37" s="331"/>
      <c r="J37" s="331"/>
      <c r="K37" s="331"/>
      <c r="L37" s="331"/>
      <c r="M37" s="331"/>
      <c r="N37" s="331"/>
      <c r="O37" s="331"/>
      <c r="P37" s="331"/>
      <c r="Q37" s="331"/>
      <c r="R37" s="331"/>
      <c r="S37" s="331"/>
      <c r="T37" s="331"/>
      <c r="U37" s="331"/>
      <c r="V37" s="331"/>
      <c r="W37" s="331"/>
      <c r="X37" s="331"/>
      <c r="Y37" s="331"/>
      <c r="Z37" s="331"/>
      <c r="AA37" s="331"/>
      <c r="AB37" s="331"/>
      <c r="AC37" s="331"/>
      <c r="AD37" s="331"/>
      <c r="AE37" s="331"/>
      <c r="AF37" s="331"/>
      <c r="AG37" s="331"/>
      <c r="AH37" s="331"/>
      <c r="AI37" s="331"/>
      <c r="AJ37" s="331"/>
    </row>
    <row r="38" spans="1:36" s="152" customFormat="1" ht="13.15" customHeight="1" x14ac:dyDescent="0.2">
      <c r="A38" s="36" t="s">
        <v>115</v>
      </c>
      <c r="B38" s="330"/>
      <c r="C38" s="331"/>
      <c r="D38" s="331"/>
      <c r="E38" s="331"/>
      <c r="F38" s="331"/>
      <c r="G38" s="331"/>
      <c r="H38" s="331"/>
      <c r="I38" s="331"/>
      <c r="J38" s="331"/>
      <c r="K38" s="331"/>
      <c r="L38" s="331"/>
      <c r="M38" s="331"/>
      <c r="N38" s="331"/>
      <c r="O38" s="331"/>
      <c r="P38" s="331"/>
      <c r="Q38" s="331"/>
      <c r="R38" s="331"/>
      <c r="S38" s="331"/>
      <c r="T38" s="331"/>
      <c r="U38" s="331"/>
      <c r="V38" s="331"/>
      <c r="W38" s="331"/>
      <c r="X38" s="331"/>
      <c r="Y38" s="331"/>
      <c r="Z38" s="331"/>
      <c r="AA38" s="331"/>
      <c r="AB38" s="331"/>
      <c r="AC38" s="331"/>
      <c r="AD38" s="331"/>
      <c r="AE38" s="331"/>
      <c r="AF38" s="331"/>
      <c r="AG38" s="331"/>
      <c r="AH38" s="331"/>
      <c r="AI38" s="331"/>
      <c r="AJ38" s="331"/>
    </row>
    <row r="39" spans="1:36" s="152" customFormat="1" ht="13.15" customHeight="1" x14ac:dyDescent="0.2">
      <c r="A39" s="36" t="s">
        <v>794</v>
      </c>
      <c r="B39" s="330"/>
      <c r="C39" s="330"/>
      <c r="D39" s="330"/>
      <c r="E39" s="330"/>
      <c r="F39" s="330"/>
      <c r="G39" s="330"/>
      <c r="H39" s="330"/>
      <c r="I39" s="330"/>
      <c r="J39" s="330"/>
      <c r="K39" s="330"/>
      <c r="L39" s="330"/>
      <c r="M39" s="330"/>
      <c r="N39" s="330"/>
      <c r="O39" s="330"/>
      <c r="P39" s="330"/>
      <c r="Q39" s="330"/>
      <c r="R39" s="330"/>
      <c r="S39" s="330"/>
      <c r="T39" s="330"/>
      <c r="U39" s="330"/>
      <c r="V39" s="330"/>
      <c r="W39" s="330"/>
      <c r="X39" s="330"/>
      <c r="Y39" s="330"/>
      <c r="Z39" s="330"/>
      <c r="AA39" s="330"/>
      <c r="AB39" s="330"/>
      <c r="AC39" s="330"/>
      <c r="AD39" s="330"/>
      <c r="AE39" s="330"/>
      <c r="AF39" s="330"/>
      <c r="AG39" s="330"/>
      <c r="AH39" s="330"/>
      <c r="AI39" s="330"/>
      <c r="AJ39" s="330"/>
    </row>
    <row r="40" spans="1:36" s="38" customFormat="1" ht="13.15" customHeight="1" x14ac:dyDescent="0.2">
      <c r="A40" s="54" t="s">
        <v>795</v>
      </c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</row>
    <row r="41" spans="1:36" s="152" customFormat="1" ht="13.15" customHeight="1" x14ac:dyDescent="0.2">
      <c r="A41" s="36" t="s">
        <v>796</v>
      </c>
      <c r="B41" s="331"/>
      <c r="C41" s="331"/>
      <c r="D41" s="331"/>
      <c r="E41" s="331"/>
      <c r="F41" s="331"/>
      <c r="G41" s="331"/>
      <c r="H41" s="331"/>
      <c r="I41" s="331"/>
      <c r="J41" s="331"/>
      <c r="K41" s="331"/>
      <c r="L41" s="331"/>
      <c r="M41" s="331"/>
      <c r="N41" s="331"/>
      <c r="O41" s="331"/>
      <c r="P41" s="331"/>
      <c r="Q41" s="331"/>
      <c r="R41" s="331"/>
      <c r="S41" s="331"/>
      <c r="T41" s="331"/>
      <c r="U41" s="331"/>
      <c r="V41" s="331"/>
      <c r="W41" s="331"/>
      <c r="X41" s="331"/>
      <c r="Y41" s="331"/>
      <c r="Z41" s="331"/>
      <c r="AA41" s="331"/>
      <c r="AB41" s="331"/>
      <c r="AC41" s="331"/>
      <c r="AD41" s="331"/>
      <c r="AE41" s="331"/>
      <c r="AF41" s="331"/>
      <c r="AG41" s="331"/>
      <c r="AH41" s="331"/>
      <c r="AI41" s="331"/>
      <c r="AJ41" s="331"/>
    </row>
    <row r="42" spans="1:36" s="152" customFormat="1" ht="13.15" customHeight="1" x14ac:dyDescent="0.2">
      <c r="A42" s="36" t="s">
        <v>797</v>
      </c>
      <c r="B42" s="330"/>
      <c r="C42" s="330"/>
      <c r="D42" s="330"/>
      <c r="E42" s="330"/>
      <c r="F42" s="330"/>
      <c r="G42" s="330"/>
      <c r="H42" s="330"/>
      <c r="I42" s="330"/>
      <c r="J42" s="330"/>
      <c r="K42" s="330"/>
      <c r="L42" s="330"/>
      <c r="M42" s="330"/>
      <c r="N42" s="330"/>
      <c r="O42" s="330"/>
      <c r="P42" s="330"/>
      <c r="Q42" s="330"/>
      <c r="R42" s="330"/>
      <c r="S42" s="330"/>
      <c r="T42" s="330"/>
      <c r="U42" s="330"/>
      <c r="V42" s="330"/>
      <c r="W42" s="330"/>
      <c r="X42" s="330"/>
      <c r="Y42" s="330"/>
      <c r="Z42" s="330"/>
      <c r="AA42" s="330"/>
      <c r="AB42" s="330"/>
      <c r="AC42" s="330"/>
      <c r="AD42" s="330"/>
      <c r="AE42" s="330"/>
      <c r="AF42" s="330"/>
      <c r="AG42" s="330"/>
      <c r="AH42" s="330"/>
      <c r="AI42" s="330"/>
      <c r="AJ42" s="330"/>
    </row>
    <row r="43" spans="1:36" s="38" customFormat="1" ht="13.15" customHeight="1" x14ac:dyDescent="0.2">
      <c r="A43" s="54" t="s">
        <v>798</v>
      </c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</row>
    <row r="44" spans="1:36" s="35" customFormat="1" ht="13.15" customHeight="1" x14ac:dyDescent="0.2">
      <c r="A44" s="34" t="s">
        <v>799</v>
      </c>
      <c r="B44" s="241"/>
      <c r="C44" s="241"/>
      <c r="D44" s="241"/>
      <c r="E44" s="241"/>
      <c r="F44" s="241"/>
      <c r="G44" s="241"/>
      <c r="H44" s="241"/>
      <c r="I44" s="241"/>
      <c r="J44" s="241"/>
      <c r="K44" s="241"/>
      <c r="L44" s="241"/>
      <c r="M44" s="241"/>
      <c r="N44" s="241"/>
      <c r="O44" s="241"/>
      <c r="P44" s="241"/>
      <c r="Q44" s="241"/>
      <c r="R44" s="241"/>
      <c r="S44" s="241"/>
      <c r="T44" s="241"/>
      <c r="U44" s="241"/>
      <c r="V44" s="241"/>
      <c r="W44" s="241"/>
      <c r="X44" s="241"/>
      <c r="Y44" s="241"/>
      <c r="Z44" s="241"/>
      <c r="AA44" s="241"/>
      <c r="AB44" s="241"/>
      <c r="AC44" s="241"/>
      <c r="AD44" s="241"/>
      <c r="AE44" s="241"/>
      <c r="AF44" s="241"/>
      <c r="AG44" s="241"/>
      <c r="AH44" s="241"/>
      <c r="AI44" s="241"/>
      <c r="AJ44" s="241"/>
    </row>
    <row r="45" spans="1:36" s="35" customFormat="1" ht="13.15" customHeight="1" x14ac:dyDescent="0.2">
      <c r="A45" s="34" t="s">
        <v>133</v>
      </c>
      <c r="B45" s="241"/>
      <c r="C45" s="241"/>
      <c r="D45" s="241"/>
      <c r="E45" s="241"/>
      <c r="F45" s="241"/>
      <c r="G45" s="241"/>
      <c r="H45" s="241"/>
      <c r="I45" s="241"/>
      <c r="J45" s="241"/>
      <c r="K45" s="241"/>
      <c r="L45" s="241"/>
      <c r="M45" s="241"/>
      <c r="N45" s="241"/>
      <c r="O45" s="241"/>
      <c r="P45" s="241"/>
      <c r="Q45" s="241"/>
      <c r="R45" s="241"/>
      <c r="S45" s="241"/>
      <c r="T45" s="241"/>
      <c r="U45" s="241"/>
      <c r="V45" s="241"/>
      <c r="W45" s="241"/>
      <c r="X45" s="241"/>
      <c r="Y45" s="241"/>
      <c r="Z45" s="241"/>
      <c r="AA45" s="241"/>
      <c r="AB45" s="241"/>
      <c r="AC45" s="241"/>
      <c r="AD45" s="241"/>
      <c r="AE45" s="241"/>
      <c r="AF45" s="241"/>
      <c r="AG45" s="241"/>
      <c r="AH45" s="241"/>
      <c r="AI45" s="241"/>
      <c r="AJ45" s="241"/>
    </row>
    <row r="46" spans="1:36" s="35" customFormat="1" ht="13.15" customHeight="1" x14ac:dyDescent="0.2">
      <c r="A46" s="34" t="s">
        <v>546</v>
      </c>
      <c r="B46" s="241"/>
      <c r="C46" s="241"/>
      <c r="D46" s="241"/>
      <c r="E46" s="241"/>
      <c r="F46" s="241"/>
      <c r="G46" s="241"/>
      <c r="H46" s="241"/>
      <c r="I46" s="241"/>
      <c r="J46" s="241"/>
      <c r="K46" s="241"/>
      <c r="L46" s="241"/>
      <c r="M46" s="241"/>
      <c r="N46" s="241"/>
      <c r="O46" s="241"/>
      <c r="P46" s="241"/>
      <c r="Q46" s="241"/>
      <c r="R46" s="241"/>
      <c r="S46" s="241"/>
      <c r="T46" s="241"/>
      <c r="U46" s="241"/>
      <c r="V46" s="241"/>
      <c r="W46" s="241"/>
      <c r="X46" s="241"/>
      <c r="Y46" s="241"/>
      <c r="Z46" s="241"/>
      <c r="AA46" s="241"/>
      <c r="AB46" s="241"/>
      <c r="AC46" s="241"/>
      <c r="AD46" s="241"/>
      <c r="AE46" s="241"/>
      <c r="AF46" s="241"/>
      <c r="AG46" s="241"/>
      <c r="AH46" s="241"/>
      <c r="AI46" s="241"/>
      <c r="AJ46" s="241"/>
    </row>
    <row r="47" spans="1:36" s="35" customFormat="1" ht="13.15" customHeight="1" x14ac:dyDescent="0.2">
      <c r="A47" s="34" t="s">
        <v>137</v>
      </c>
      <c r="B47" s="241"/>
      <c r="C47" s="241"/>
      <c r="D47" s="241"/>
      <c r="E47" s="241"/>
      <c r="F47" s="241"/>
      <c r="G47" s="241"/>
      <c r="H47" s="241"/>
      <c r="I47" s="241"/>
      <c r="J47" s="241"/>
      <c r="K47" s="241"/>
      <c r="L47" s="241"/>
      <c r="M47" s="241"/>
      <c r="N47" s="241"/>
      <c r="O47" s="241"/>
      <c r="P47" s="241"/>
      <c r="Q47" s="241"/>
      <c r="R47" s="241"/>
      <c r="S47" s="241"/>
      <c r="T47" s="241"/>
      <c r="U47" s="241"/>
      <c r="V47" s="241"/>
      <c r="W47" s="241"/>
      <c r="X47" s="241"/>
      <c r="Y47" s="241"/>
      <c r="Z47" s="241"/>
      <c r="AA47" s="241"/>
      <c r="AB47" s="241"/>
      <c r="AC47" s="241"/>
      <c r="AD47" s="241"/>
      <c r="AE47" s="241"/>
      <c r="AF47" s="241"/>
      <c r="AG47" s="241"/>
      <c r="AH47" s="241"/>
      <c r="AI47" s="241"/>
      <c r="AJ47" s="241"/>
    </row>
    <row r="48" spans="1:36" s="158" customFormat="1" ht="13.15" customHeight="1" x14ac:dyDescent="0.2">
      <c r="A48" s="34" t="s">
        <v>800</v>
      </c>
      <c r="B48" s="418"/>
      <c r="C48" s="418"/>
      <c r="D48" s="418"/>
      <c r="E48" s="418"/>
      <c r="F48" s="418"/>
      <c r="G48" s="418"/>
      <c r="H48" s="418"/>
      <c r="I48" s="418"/>
      <c r="J48" s="418"/>
      <c r="K48" s="418"/>
      <c r="L48" s="418"/>
      <c r="M48" s="418"/>
      <c r="N48" s="418"/>
      <c r="O48" s="418"/>
      <c r="P48" s="418"/>
      <c r="Q48" s="418"/>
      <c r="R48" s="418"/>
      <c r="S48" s="418"/>
      <c r="T48" s="418"/>
      <c r="U48" s="418"/>
      <c r="V48" s="418"/>
      <c r="W48" s="418"/>
      <c r="X48" s="418"/>
      <c r="Y48" s="418"/>
      <c r="Z48" s="418"/>
      <c r="AA48" s="418"/>
      <c r="AB48" s="418"/>
      <c r="AC48" s="418"/>
      <c r="AD48" s="418"/>
      <c r="AE48" s="418"/>
      <c r="AF48" s="418"/>
      <c r="AG48" s="418"/>
      <c r="AH48" s="418"/>
      <c r="AI48" s="418"/>
      <c r="AJ48" s="418"/>
    </row>
    <row r="49" spans="1:36" s="35" customFormat="1" ht="13.15" customHeight="1" x14ac:dyDescent="0.2">
      <c r="A49" s="34" t="s">
        <v>139</v>
      </c>
      <c r="B49" s="241"/>
      <c r="C49" s="241"/>
      <c r="D49" s="241"/>
      <c r="E49" s="241"/>
      <c r="F49" s="241"/>
      <c r="G49" s="241"/>
      <c r="H49" s="241"/>
      <c r="I49" s="241"/>
      <c r="J49" s="241"/>
      <c r="K49" s="241"/>
      <c r="L49" s="241"/>
      <c r="M49" s="241"/>
      <c r="N49" s="241"/>
      <c r="O49" s="241"/>
      <c r="P49" s="241"/>
      <c r="Q49" s="241"/>
      <c r="R49" s="241"/>
      <c r="S49" s="241"/>
      <c r="T49" s="241"/>
      <c r="U49" s="241"/>
      <c r="V49" s="241"/>
      <c r="W49" s="241"/>
      <c r="X49" s="241"/>
      <c r="Y49" s="241"/>
      <c r="Z49" s="241"/>
      <c r="AA49" s="241"/>
      <c r="AB49" s="241"/>
      <c r="AC49" s="241"/>
      <c r="AD49" s="241"/>
      <c r="AE49" s="241"/>
      <c r="AF49" s="241"/>
      <c r="AG49" s="241"/>
      <c r="AH49" s="241"/>
      <c r="AI49" s="241"/>
      <c r="AJ49" s="241"/>
    </row>
    <row r="50" spans="1:36" s="158" customFormat="1" ht="13.15" customHeight="1" x14ac:dyDescent="0.2">
      <c r="A50" s="34" t="s">
        <v>801</v>
      </c>
      <c r="B50" s="418"/>
      <c r="C50" s="418"/>
      <c r="D50" s="418"/>
      <c r="E50" s="418"/>
      <c r="F50" s="418"/>
      <c r="G50" s="418"/>
      <c r="H50" s="418"/>
      <c r="I50" s="418"/>
      <c r="J50" s="418"/>
      <c r="K50" s="418"/>
      <c r="L50" s="418"/>
      <c r="M50" s="418"/>
      <c r="N50" s="418"/>
      <c r="O50" s="418"/>
      <c r="P50" s="418"/>
      <c r="Q50" s="418"/>
      <c r="R50" s="418"/>
      <c r="S50" s="418"/>
      <c r="T50" s="418"/>
      <c r="U50" s="418"/>
      <c r="V50" s="418"/>
      <c r="W50" s="418"/>
      <c r="X50" s="418"/>
      <c r="Y50" s="418"/>
      <c r="Z50" s="418"/>
      <c r="AA50" s="418"/>
      <c r="AB50" s="418"/>
      <c r="AC50" s="418"/>
      <c r="AD50" s="418"/>
      <c r="AE50" s="418"/>
      <c r="AF50" s="418"/>
      <c r="AG50" s="418"/>
      <c r="AH50" s="418"/>
      <c r="AI50" s="418"/>
      <c r="AJ50" s="418"/>
    </row>
    <row r="51" spans="1:36" s="35" customFormat="1" ht="13.15" customHeight="1" x14ac:dyDescent="0.2">
      <c r="A51" s="34" t="s">
        <v>551</v>
      </c>
      <c r="B51" s="241"/>
      <c r="C51" s="241"/>
      <c r="D51" s="241"/>
      <c r="E51" s="241"/>
      <c r="F51" s="241"/>
      <c r="G51" s="241"/>
      <c r="H51" s="241"/>
      <c r="I51" s="241"/>
      <c r="J51" s="241"/>
      <c r="K51" s="241"/>
      <c r="L51" s="241"/>
      <c r="M51" s="241"/>
      <c r="N51" s="241"/>
      <c r="O51" s="241"/>
      <c r="P51" s="241"/>
      <c r="Q51" s="241"/>
      <c r="R51" s="241"/>
      <c r="S51" s="241"/>
      <c r="T51" s="241"/>
      <c r="U51" s="241"/>
      <c r="V51" s="241"/>
      <c r="W51" s="241"/>
      <c r="X51" s="241"/>
      <c r="Y51" s="241"/>
      <c r="Z51" s="241"/>
      <c r="AA51" s="241"/>
      <c r="AB51" s="241"/>
      <c r="AC51" s="241"/>
      <c r="AD51" s="241"/>
      <c r="AE51" s="241"/>
      <c r="AF51" s="241"/>
      <c r="AG51" s="241"/>
      <c r="AH51" s="241"/>
      <c r="AI51" s="241"/>
      <c r="AJ51" s="241"/>
    </row>
    <row r="52" spans="1:36" s="158" customFormat="1" ht="13.15" customHeight="1" x14ac:dyDescent="0.2">
      <c r="A52" s="34" t="s">
        <v>568</v>
      </c>
      <c r="B52" s="458"/>
      <c r="C52" s="458"/>
      <c r="D52" s="458"/>
      <c r="E52" s="458"/>
      <c r="F52" s="458"/>
      <c r="G52" s="458"/>
      <c r="H52" s="458"/>
      <c r="I52" s="458"/>
      <c r="J52" s="458"/>
      <c r="K52" s="458"/>
      <c r="L52" s="458"/>
      <c r="M52" s="458"/>
      <c r="N52" s="458"/>
      <c r="O52" s="458"/>
      <c r="P52" s="458"/>
      <c r="Q52" s="458"/>
      <c r="R52" s="458"/>
      <c r="S52" s="458"/>
      <c r="T52" s="458"/>
      <c r="U52" s="458"/>
      <c r="V52" s="458"/>
      <c r="W52" s="458"/>
      <c r="X52" s="458"/>
      <c r="Y52" s="458"/>
      <c r="Z52" s="458"/>
      <c r="AA52" s="458"/>
      <c r="AB52" s="458"/>
      <c r="AC52" s="458"/>
      <c r="AD52" s="458"/>
      <c r="AE52" s="458"/>
      <c r="AF52" s="458"/>
      <c r="AG52" s="458"/>
      <c r="AH52" s="458"/>
      <c r="AI52" s="458"/>
      <c r="AJ52" s="458"/>
    </row>
    <row r="53" spans="1:36" s="35" customFormat="1" ht="13.15" customHeight="1" x14ac:dyDescent="0.2">
      <c r="A53" s="36" t="s">
        <v>802</v>
      </c>
      <c r="B53" s="241"/>
      <c r="C53" s="241"/>
      <c r="D53" s="241"/>
      <c r="E53" s="241"/>
      <c r="F53" s="241"/>
      <c r="G53" s="241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241"/>
      <c r="AE53" s="241"/>
      <c r="AF53" s="241"/>
      <c r="AG53" s="241"/>
      <c r="AH53" s="241"/>
      <c r="AI53" s="241"/>
      <c r="AJ53" s="241"/>
    </row>
    <row r="54" spans="1:36" s="38" customFormat="1" ht="13.15" customHeight="1" x14ac:dyDescent="0.2">
      <c r="A54" s="54" t="s">
        <v>803</v>
      </c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</row>
    <row r="55" spans="1:36" s="158" customFormat="1" ht="13.15" customHeight="1" x14ac:dyDescent="0.2">
      <c r="A55" s="34" t="s">
        <v>566</v>
      </c>
      <c r="B55" s="458"/>
      <c r="C55" s="458"/>
      <c r="D55" s="458"/>
      <c r="E55" s="458"/>
      <c r="F55" s="458"/>
      <c r="G55" s="458"/>
      <c r="H55" s="458"/>
      <c r="I55" s="458"/>
      <c r="J55" s="458"/>
      <c r="K55" s="458"/>
      <c r="L55" s="458"/>
      <c r="M55" s="458"/>
      <c r="N55" s="458"/>
      <c r="O55" s="458"/>
      <c r="P55" s="458"/>
      <c r="Q55" s="458"/>
      <c r="R55" s="458"/>
      <c r="S55" s="458"/>
      <c r="T55" s="458"/>
      <c r="U55" s="458"/>
      <c r="V55" s="458"/>
      <c r="W55" s="458"/>
      <c r="X55" s="458"/>
      <c r="Y55" s="458"/>
      <c r="Z55" s="458"/>
      <c r="AA55" s="458"/>
      <c r="AB55" s="458"/>
      <c r="AC55" s="458"/>
      <c r="AD55" s="458"/>
      <c r="AE55" s="458"/>
      <c r="AF55" s="458"/>
      <c r="AG55" s="458"/>
      <c r="AH55" s="458"/>
      <c r="AI55" s="458"/>
      <c r="AJ55" s="458"/>
    </row>
    <row r="56" spans="1:36" s="158" customFormat="1" ht="13.15" customHeight="1" x14ac:dyDescent="0.2">
      <c r="A56" s="34" t="s">
        <v>568</v>
      </c>
      <c r="B56" s="458"/>
      <c r="C56" s="458"/>
      <c r="D56" s="458"/>
      <c r="E56" s="458"/>
      <c r="F56" s="458"/>
      <c r="G56" s="458"/>
      <c r="H56" s="458"/>
      <c r="I56" s="458"/>
      <c r="J56" s="458"/>
      <c r="K56" s="458"/>
      <c r="L56" s="458"/>
      <c r="M56" s="458"/>
      <c r="N56" s="458"/>
      <c r="O56" s="458"/>
      <c r="P56" s="458"/>
      <c r="Q56" s="458"/>
      <c r="R56" s="458"/>
      <c r="S56" s="458"/>
      <c r="T56" s="458"/>
      <c r="U56" s="458"/>
      <c r="V56" s="458"/>
      <c r="W56" s="458"/>
      <c r="X56" s="458"/>
      <c r="Y56" s="458"/>
      <c r="Z56" s="458"/>
      <c r="AA56" s="458"/>
      <c r="AB56" s="458"/>
      <c r="AC56" s="458"/>
      <c r="AD56" s="458"/>
      <c r="AE56" s="458"/>
      <c r="AF56" s="458"/>
      <c r="AG56" s="458"/>
      <c r="AH56" s="458"/>
      <c r="AI56" s="458"/>
      <c r="AJ56" s="458"/>
    </row>
    <row r="57" spans="1:36" s="158" customFormat="1" ht="13.15" customHeight="1" x14ac:dyDescent="0.2">
      <c r="A57" s="36" t="s">
        <v>802</v>
      </c>
      <c r="B57" s="458"/>
      <c r="C57" s="458"/>
      <c r="D57" s="458"/>
      <c r="E57" s="458"/>
      <c r="F57" s="458"/>
      <c r="G57" s="458"/>
      <c r="H57" s="458"/>
      <c r="I57" s="458"/>
      <c r="J57" s="458"/>
      <c r="K57" s="458"/>
      <c r="L57" s="458"/>
      <c r="M57" s="458"/>
      <c r="N57" s="458"/>
      <c r="O57" s="458"/>
      <c r="P57" s="458"/>
      <c r="Q57" s="458"/>
      <c r="R57" s="458"/>
      <c r="S57" s="458"/>
      <c r="T57" s="458"/>
      <c r="U57" s="458"/>
      <c r="V57" s="458"/>
      <c r="W57" s="458"/>
      <c r="X57" s="458"/>
      <c r="Y57" s="458"/>
      <c r="Z57" s="458"/>
      <c r="AA57" s="458"/>
      <c r="AB57" s="458"/>
      <c r="AC57" s="458"/>
      <c r="AD57" s="458"/>
      <c r="AE57" s="458"/>
      <c r="AF57" s="458"/>
      <c r="AG57" s="458"/>
      <c r="AH57" s="458"/>
      <c r="AI57" s="458"/>
      <c r="AJ57" s="458"/>
    </row>
    <row r="58" spans="1:36" s="158" customFormat="1" ht="13.15" customHeight="1" x14ac:dyDescent="0.2">
      <c r="A58" s="34" t="s">
        <v>129</v>
      </c>
      <c r="B58" s="458"/>
      <c r="C58" s="458"/>
      <c r="D58" s="458"/>
      <c r="E58" s="458"/>
      <c r="F58" s="458"/>
      <c r="G58" s="458"/>
      <c r="H58" s="458"/>
      <c r="I58" s="458"/>
      <c r="J58" s="458"/>
      <c r="K58" s="458"/>
      <c r="L58" s="458"/>
      <c r="M58" s="458"/>
      <c r="N58" s="458"/>
      <c r="O58" s="458"/>
      <c r="P58" s="458"/>
      <c r="Q58" s="458"/>
      <c r="R58" s="458"/>
      <c r="S58" s="458"/>
      <c r="T58" s="458"/>
      <c r="U58" s="458"/>
      <c r="V58" s="458"/>
      <c r="W58" s="458"/>
      <c r="X58" s="458"/>
      <c r="Y58" s="458"/>
      <c r="Z58" s="458"/>
      <c r="AA58" s="458"/>
      <c r="AB58" s="458"/>
      <c r="AC58" s="458"/>
      <c r="AD58" s="458"/>
      <c r="AE58" s="458"/>
      <c r="AF58" s="458"/>
      <c r="AG58" s="458"/>
      <c r="AH58" s="458"/>
      <c r="AI58" s="458"/>
      <c r="AJ58" s="458"/>
    </row>
    <row r="59" spans="1:36" s="158" customFormat="1" ht="13.15" customHeight="1" x14ac:dyDescent="0.2">
      <c r="A59" s="34" t="s">
        <v>804</v>
      </c>
      <c r="B59" s="458"/>
      <c r="C59" s="458"/>
      <c r="D59" s="458"/>
      <c r="E59" s="458"/>
      <c r="F59" s="458"/>
      <c r="G59" s="458"/>
      <c r="H59" s="458"/>
      <c r="I59" s="458"/>
      <c r="J59" s="458"/>
      <c r="K59" s="458"/>
      <c r="L59" s="458"/>
      <c r="M59" s="458"/>
      <c r="N59" s="458"/>
      <c r="O59" s="458"/>
      <c r="P59" s="458"/>
      <c r="Q59" s="458"/>
      <c r="R59" s="458"/>
      <c r="S59" s="458"/>
      <c r="T59" s="458"/>
      <c r="U59" s="458"/>
      <c r="V59" s="458"/>
      <c r="W59" s="458"/>
      <c r="X59" s="458"/>
      <c r="Y59" s="458"/>
      <c r="Z59" s="458"/>
      <c r="AA59" s="458"/>
      <c r="AB59" s="458"/>
      <c r="AC59" s="458"/>
      <c r="AD59" s="458"/>
      <c r="AE59" s="458"/>
      <c r="AF59" s="458"/>
      <c r="AG59" s="458"/>
      <c r="AH59" s="458"/>
      <c r="AI59" s="458"/>
      <c r="AJ59" s="458"/>
    </row>
    <row r="60" spans="1:36" s="158" customFormat="1" ht="13.15" customHeight="1" x14ac:dyDescent="0.2">
      <c r="A60" s="34" t="s">
        <v>137</v>
      </c>
      <c r="B60" s="458"/>
      <c r="C60" s="458"/>
      <c r="D60" s="458"/>
      <c r="E60" s="458"/>
      <c r="F60" s="458"/>
      <c r="G60" s="458"/>
      <c r="H60" s="458"/>
      <c r="I60" s="458"/>
      <c r="J60" s="458"/>
      <c r="K60" s="458"/>
      <c r="L60" s="458"/>
      <c r="M60" s="458"/>
      <c r="N60" s="458"/>
      <c r="O60" s="458"/>
      <c r="P60" s="458"/>
      <c r="Q60" s="458"/>
      <c r="R60" s="458"/>
      <c r="S60" s="458"/>
      <c r="T60" s="458"/>
      <c r="U60" s="458"/>
      <c r="V60" s="458"/>
      <c r="W60" s="458"/>
      <c r="X60" s="458"/>
      <c r="Y60" s="458"/>
      <c r="Z60" s="458"/>
      <c r="AA60" s="458"/>
      <c r="AB60" s="458"/>
      <c r="AC60" s="458"/>
      <c r="AD60" s="458"/>
      <c r="AE60" s="458"/>
      <c r="AF60" s="458"/>
      <c r="AG60" s="458"/>
      <c r="AH60" s="458"/>
      <c r="AI60" s="458"/>
      <c r="AJ60" s="458"/>
    </row>
    <row r="61" spans="1:36" s="158" customFormat="1" ht="13.15" customHeight="1" x14ac:dyDescent="0.2">
      <c r="A61" s="34" t="s">
        <v>805</v>
      </c>
      <c r="B61" s="458"/>
      <c r="C61" s="458"/>
      <c r="D61" s="458"/>
      <c r="E61" s="458"/>
      <c r="F61" s="458"/>
      <c r="G61" s="458"/>
      <c r="H61" s="458"/>
      <c r="I61" s="458"/>
      <c r="J61" s="458"/>
      <c r="K61" s="458"/>
      <c r="L61" s="458"/>
      <c r="M61" s="458"/>
      <c r="N61" s="458"/>
      <c r="O61" s="458"/>
      <c r="P61" s="458"/>
      <c r="Q61" s="458"/>
      <c r="R61" s="458"/>
      <c r="S61" s="458"/>
      <c r="T61" s="458"/>
      <c r="U61" s="458"/>
      <c r="V61" s="458"/>
      <c r="W61" s="458"/>
      <c r="X61" s="458"/>
      <c r="Y61" s="458"/>
      <c r="Z61" s="458"/>
      <c r="AA61" s="458"/>
      <c r="AB61" s="458"/>
      <c r="AC61" s="458"/>
      <c r="AD61" s="458"/>
      <c r="AE61" s="458"/>
      <c r="AF61" s="458"/>
      <c r="AG61" s="458"/>
      <c r="AH61" s="458"/>
      <c r="AI61" s="458"/>
      <c r="AJ61" s="458"/>
    </row>
    <row r="62" spans="1:36" s="158" customFormat="1" ht="13.15" customHeight="1" x14ac:dyDescent="0.2">
      <c r="A62" s="34" t="s">
        <v>139</v>
      </c>
      <c r="B62" s="458"/>
      <c r="C62" s="458"/>
      <c r="D62" s="458"/>
      <c r="E62" s="458"/>
      <c r="F62" s="458"/>
      <c r="G62" s="458"/>
      <c r="H62" s="458"/>
      <c r="I62" s="458"/>
      <c r="J62" s="458"/>
      <c r="K62" s="458"/>
      <c r="L62" s="458"/>
      <c r="M62" s="458"/>
      <c r="N62" s="458"/>
      <c r="O62" s="458"/>
      <c r="P62" s="458"/>
      <c r="Q62" s="458"/>
      <c r="R62" s="458"/>
      <c r="S62" s="458"/>
      <c r="T62" s="458"/>
      <c r="U62" s="458"/>
      <c r="V62" s="458"/>
      <c r="W62" s="458"/>
      <c r="X62" s="458"/>
      <c r="Y62" s="458"/>
      <c r="Z62" s="458"/>
      <c r="AA62" s="458"/>
      <c r="AB62" s="458"/>
      <c r="AC62" s="458"/>
      <c r="AD62" s="458"/>
      <c r="AE62" s="458"/>
      <c r="AF62" s="458"/>
      <c r="AG62" s="458"/>
      <c r="AH62" s="458"/>
      <c r="AI62" s="458"/>
      <c r="AJ62" s="458"/>
    </row>
    <row r="63" spans="1:36" s="158" customFormat="1" ht="13.15" customHeight="1" x14ac:dyDescent="0.2">
      <c r="A63" s="34" t="s">
        <v>806</v>
      </c>
      <c r="B63" s="458"/>
      <c r="C63" s="458"/>
      <c r="D63" s="458"/>
      <c r="E63" s="458"/>
      <c r="F63" s="458"/>
      <c r="G63" s="458"/>
      <c r="H63" s="458"/>
      <c r="I63" s="458"/>
      <c r="J63" s="458"/>
      <c r="K63" s="458"/>
      <c r="L63" s="458"/>
      <c r="M63" s="458"/>
      <c r="N63" s="458"/>
      <c r="O63" s="458"/>
      <c r="P63" s="458"/>
      <c r="Q63" s="458"/>
      <c r="R63" s="458"/>
      <c r="S63" s="458"/>
      <c r="T63" s="458"/>
      <c r="U63" s="458"/>
      <c r="V63" s="458"/>
      <c r="W63" s="458"/>
      <c r="X63" s="458"/>
      <c r="Y63" s="458"/>
      <c r="Z63" s="458"/>
      <c r="AA63" s="458"/>
      <c r="AB63" s="458"/>
      <c r="AC63" s="458"/>
      <c r="AD63" s="458"/>
      <c r="AE63" s="458"/>
      <c r="AF63" s="458"/>
      <c r="AG63" s="458"/>
      <c r="AH63" s="458"/>
      <c r="AI63" s="458"/>
      <c r="AJ63" s="458"/>
    </row>
    <row r="64" spans="1:36" ht="13.15" customHeight="1" x14ac:dyDescent="0.2">
      <c r="A64" s="198" t="s">
        <v>807</v>
      </c>
      <c r="B64" s="481"/>
      <c r="C64" s="481"/>
      <c r="D64" s="481"/>
      <c r="E64" s="481"/>
      <c r="F64" s="481"/>
      <c r="G64" s="481"/>
      <c r="H64" s="481"/>
      <c r="I64" s="481"/>
      <c r="J64" s="481"/>
      <c r="K64" s="481"/>
      <c r="L64" s="481"/>
      <c r="M64" s="481"/>
      <c r="N64" s="481"/>
      <c r="O64" s="481"/>
      <c r="P64" s="481"/>
      <c r="Q64" s="481"/>
      <c r="R64" s="481"/>
      <c r="S64" s="481"/>
      <c r="T64" s="481"/>
      <c r="U64" s="481"/>
      <c r="V64" s="481"/>
      <c r="W64" s="481"/>
      <c r="X64" s="481"/>
      <c r="Y64" s="481"/>
      <c r="Z64" s="481"/>
      <c r="AA64" s="481"/>
      <c r="AB64" s="481"/>
      <c r="AC64" s="481"/>
      <c r="AD64" s="481"/>
      <c r="AE64" s="481"/>
      <c r="AF64" s="481"/>
      <c r="AG64" s="481"/>
      <c r="AH64" s="481"/>
      <c r="AI64" s="481"/>
      <c r="AJ64" s="481"/>
    </row>
    <row r="65" spans="1:36" s="158" customFormat="1" ht="13.15" customHeight="1" x14ac:dyDescent="0.2">
      <c r="A65" s="34" t="s">
        <v>799</v>
      </c>
      <c r="B65" s="458"/>
      <c r="C65" s="458"/>
      <c r="D65" s="458"/>
      <c r="E65" s="458"/>
      <c r="F65" s="458"/>
      <c r="G65" s="458"/>
      <c r="H65" s="458"/>
      <c r="I65" s="458"/>
      <c r="J65" s="458"/>
      <c r="K65" s="458"/>
      <c r="L65" s="458"/>
      <c r="M65" s="458"/>
      <c r="N65" s="458"/>
      <c r="O65" s="458"/>
      <c r="P65" s="458"/>
      <c r="Q65" s="458"/>
      <c r="R65" s="458"/>
      <c r="S65" s="458"/>
      <c r="T65" s="458"/>
      <c r="U65" s="458"/>
      <c r="V65" s="458"/>
      <c r="W65" s="458"/>
      <c r="X65" s="458"/>
      <c r="Y65" s="458"/>
      <c r="Z65" s="458"/>
      <c r="AA65" s="458"/>
      <c r="AB65" s="458"/>
      <c r="AC65" s="458"/>
      <c r="AD65" s="458"/>
      <c r="AE65" s="458"/>
      <c r="AF65" s="458"/>
      <c r="AG65" s="458"/>
      <c r="AH65" s="458"/>
      <c r="AI65" s="458"/>
      <c r="AJ65" s="458"/>
    </row>
    <row r="66" spans="1:36" s="158" customFormat="1" ht="13.15" customHeight="1" x14ac:dyDescent="0.2">
      <c r="A66" s="36" t="s">
        <v>802</v>
      </c>
      <c r="B66" s="458"/>
      <c r="C66" s="458"/>
      <c r="D66" s="458"/>
      <c r="E66" s="458"/>
      <c r="F66" s="458"/>
      <c r="G66" s="458"/>
      <c r="H66" s="458"/>
      <c r="I66" s="458"/>
      <c r="J66" s="458"/>
      <c r="K66" s="458"/>
      <c r="L66" s="458"/>
      <c r="M66" s="458"/>
      <c r="N66" s="458"/>
      <c r="O66" s="458"/>
      <c r="P66" s="458"/>
      <c r="Q66" s="458"/>
      <c r="R66" s="458"/>
      <c r="S66" s="458"/>
      <c r="T66" s="458"/>
      <c r="U66" s="458"/>
      <c r="V66" s="458"/>
      <c r="W66" s="458"/>
      <c r="X66" s="458"/>
      <c r="Y66" s="458"/>
      <c r="Z66" s="458"/>
      <c r="AA66" s="458"/>
      <c r="AB66" s="458"/>
      <c r="AC66" s="458"/>
      <c r="AD66" s="458"/>
      <c r="AE66" s="458"/>
      <c r="AF66" s="458"/>
      <c r="AG66" s="458"/>
      <c r="AH66" s="458"/>
      <c r="AI66" s="458"/>
      <c r="AJ66" s="458"/>
    </row>
    <row r="67" spans="1:36" s="158" customFormat="1" ht="13.15" customHeight="1" x14ac:dyDescent="0.2">
      <c r="A67" s="36" t="s">
        <v>425</v>
      </c>
      <c r="B67" s="458"/>
      <c r="C67" s="458"/>
      <c r="D67" s="458"/>
      <c r="E67" s="458"/>
      <c r="F67" s="458"/>
      <c r="G67" s="458"/>
      <c r="H67" s="458"/>
      <c r="I67" s="458"/>
      <c r="J67" s="458"/>
      <c r="K67" s="458"/>
      <c r="L67" s="458"/>
      <c r="M67" s="458"/>
      <c r="N67" s="458"/>
      <c r="O67" s="458"/>
      <c r="P67" s="458"/>
      <c r="Q67" s="458"/>
      <c r="R67" s="458"/>
      <c r="S67" s="458"/>
      <c r="T67" s="458"/>
      <c r="U67" s="458"/>
      <c r="V67" s="458"/>
      <c r="W67" s="458"/>
      <c r="X67" s="458"/>
      <c r="Y67" s="458"/>
      <c r="Z67" s="458"/>
      <c r="AA67" s="458"/>
      <c r="AB67" s="458"/>
      <c r="AC67" s="458"/>
      <c r="AD67" s="458"/>
      <c r="AE67" s="458"/>
      <c r="AF67" s="458"/>
      <c r="AG67" s="458"/>
      <c r="AH67" s="458"/>
      <c r="AI67" s="458"/>
      <c r="AJ67" s="458"/>
    </row>
    <row r="68" spans="1:36" s="158" customFormat="1" ht="13.15" customHeight="1" x14ac:dyDescent="0.2">
      <c r="A68" s="36" t="s">
        <v>808</v>
      </c>
      <c r="B68" s="418"/>
      <c r="C68" s="418"/>
      <c r="D68" s="418"/>
      <c r="E68" s="418"/>
      <c r="F68" s="418"/>
      <c r="G68" s="418"/>
      <c r="H68" s="418"/>
      <c r="I68" s="418"/>
      <c r="J68" s="418"/>
      <c r="K68" s="418"/>
      <c r="L68" s="418"/>
      <c r="M68" s="418"/>
      <c r="N68" s="418"/>
      <c r="O68" s="418"/>
      <c r="P68" s="418"/>
      <c r="Q68" s="418"/>
      <c r="R68" s="418"/>
      <c r="S68" s="418"/>
      <c r="T68" s="418"/>
      <c r="U68" s="418"/>
      <c r="V68" s="418"/>
      <c r="W68" s="418"/>
      <c r="X68" s="418"/>
      <c r="Y68" s="418"/>
      <c r="Z68" s="418"/>
      <c r="AA68" s="418"/>
      <c r="AB68" s="418"/>
      <c r="AC68" s="418"/>
      <c r="AD68" s="418"/>
      <c r="AE68" s="418"/>
      <c r="AF68" s="418"/>
      <c r="AG68" s="418"/>
      <c r="AH68" s="418"/>
      <c r="AI68" s="418"/>
      <c r="AJ68" s="418"/>
    </row>
    <row r="69" spans="1:36" s="35" customFormat="1" ht="13.15" customHeight="1" x14ac:dyDescent="0.2">
      <c r="A69" s="36" t="s">
        <v>809</v>
      </c>
      <c r="B69" s="241"/>
      <c r="C69" s="241"/>
      <c r="D69" s="241"/>
      <c r="E69" s="241"/>
      <c r="F69" s="241"/>
      <c r="G69" s="241"/>
      <c r="H69" s="241"/>
      <c r="I69" s="241"/>
      <c r="J69" s="241"/>
      <c r="K69" s="241"/>
      <c r="L69" s="241"/>
      <c r="M69" s="241"/>
      <c r="N69" s="241"/>
      <c r="O69" s="241"/>
      <c r="P69" s="241"/>
      <c r="Q69" s="241"/>
      <c r="R69" s="241"/>
      <c r="S69" s="241"/>
      <c r="T69" s="241"/>
      <c r="U69" s="241"/>
      <c r="V69" s="241"/>
      <c r="W69" s="241"/>
      <c r="X69" s="241"/>
      <c r="Y69" s="241"/>
      <c r="Z69" s="241"/>
      <c r="AA69" s="241"/>
      <c r="AB69" s="241"/>
      <c r="AC69" s="241"/>
      <c r="AD69" s="241"/>
      <c r="AE69" s="241"/>
      <c r="AF69" s="241"/>
      <c r="AG69" s="241"/>
      <c r="AH69" s="241"/>
      <c r="AI69" s="241"/>
      <c r="AJ69" s="241"/>
    </row>
    <row r="70" spans="1:36" s="158" customFormat="1" ht="13.15" customHeight="1" x14ac:dyDescent="0.2">
      <c r="A70" s="36" t="s">
        <v>810</v>
      </c>
      <c r="B70" s="418"/>
      <c r="C70" s="418"/>
      <c r="D70" s="418"/>
      <c r="E70" s="418"/>
      <c r="F70" s="418"/>
      <c r="G70" s="418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8"/>
      <c r="S70" s="418"/>
      <c r="T70" s="418"/>
      <c r="U70" s="418"/>
      <c r="V70" s="418"/>
      <c r="W70" s="418"/>
      <c r="X70" s="418"/>
      <c r="Y70" s="418"/>
      <c r="Z70" s="418"/>
      <c r="AA70" s="418"/>
      <c r="AB70" s="418"/>
      <c r="AC70" s="418"/>
      <c r="AD70" s="418"/>
      <c r="AE70" s="418"/>
      <c r="AF70" s="418"/>
      <c r="AG70" s="418"/>
      <c r="AH70" s="418"/>
      <c r="AI70" s="418"/>
      <c r="AJ70" s="418"/>
    </row>
    <row r="71" spans="1:36" s="35" customFormat="1" ht="13.15" customHeight="1" x14ac:dyDescent="0.2">
      <c r="A71" s="36" t="s">
        <v>153</v>
      </c>
      <c r="B71" s="241"/>
      <c r="C71" s="241"/>
      <c r="D71" s="241"/>
      <c r="E71" s="241"/>
      <c r="F71" s="241"/>
      <c r="G71" s="241"/>
      <c r="H71" s="241"/>
      <c r="I71" s="241"/>
      <c r="J71" s="241"/>
      <c r="K71" s="241"/>
      <c r="L71" s="241"/>
      <c r="M71" s="241"/>
      <c r="N71" s="241"/>
      <c r="O71" s="241"/>
      <c r="P71" s="241"/>
      <c r="Q71" s="241"/>
      <c r="R71" s="241"/>
      <c r="S71" s="241"/>
      <c r="T71" s="241"/>
      <c r="U71" s="241"/>
      <c r="V71" s="241"/>
      <c r="W71" s="241"/>
      <c r="X71" s="241"/>
      <c r="Y71" s="241"/>
      <c r="Z71" s="241"/>
      <c r="AA71" s="241"/>
      <c r="AB71" s="241"/>
      <c r="AC71" s="241"/>
      <c r="AD71" s="241"/>
      <c r="AE71" s="241"/>
      <c r="AF71" s="241"/>
      <c r="AG71" s="241"/>
      <c r="AH71" s="241"/>
      <c r="AI71" s="241"/>
      <c r="AJ71" s="241"/>
    </row>
    <row r="72" spans="1:36" s="158" customFormat="1" ht="13.15" customHeight="1" x14ac:dyDescent="0.2">
      <c r="A72" s="36" t="s">
        <v>811</v>
      </c>
      <c r="B72" s="418"/>
      <c r="C72" s="418"/>
      <c r="D72" s="418"/>
      <c r="E72" s="418"/>
      <c r="F72" s="418"/>
      <c r="G72" s="418"/>
      <c r="H72" s="418"/>
      <c r="I72" s="418"/>
      <c r="J72" s="418"/>
      <c r="K72" s="418"/>
      <c r="L72" s="418"/>
      <c r="M72" s="418"/>
      <c r="N72" s="418"/>
      <c r="O72" s="418"/>
      <c r="P72" s="418"/>
      <c r="Q72" s="418"/>
      <c r="R72" s="418"/>
      <c r="S72" s="418"/>
      <c r="T72" s="418"/>
      <c r="U72" s="418"/>
      <c r="V72" s="418"/>
      <c r="W72" s="418"/>
      <c r="X72" s="418"/>
      <c r="Y72" s="418"/>
      <c r="Z72" s="418"/>
      <c r="AA72" s="418"/>
      <c r="AB72" s="418"/>
      <c r="AC72" s="418"/>
      <c r="AD72" s="418"/>
      <c r="AE72" s="418"/>
      <c r="AF72" s="418"/>
      <c r="AG72" s="418"/>
      <c r="AH72" s="418"/>
      <c r="AI72" s="418"/>
      <c r="AJ72" s="418"/>
    </row>
    <row r="73" spans="1:36" s="38" customFormat="1" ht="13.15" customHeight="1" x14ac:dyDescent="0.2">
      <c r="A73" s="54" t="s">
        <v>812</v>
      </c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</row>
    <row r="74" spans="1:36" s="35" customFormat="1" ht="13.15" customHeight="1" x14ac:dyDescent="0.2">
      <c r="A74" s="34" t="s">
        <v>802</v>
      </c>
      <c r="B74" s="241"/>
      <c r="C74" s="241"/>
      <c r="D74" s="241"/>
      <c r="E74" s="241"/>
      <c r="F74" s="241"/>
      <c r="G74" s="241"/>
      <c r="H74" s="241"/>
      <c r="I74" s="241"/>
      <c r="J74" s="241"/>
      <c r="K74" s="241"/>
      <c r="L74" s="241"/>
      <c r="M74" s="241"/>
      <c r="N74" s="241"/>
      <c r="O74" s="241"/>
      <c r="P74" s="241"/>
      <c r="Q74" s="241"/>
      <c r="R74" s="241"/>
      <c r="S74" s="241"/>
      <c r="T74" s="241"/>
      <c r="U74" s="241"/>
      <c r="V74" s="241"/>
      <c r="W74" s="241"/>
      <c r="X74" s="241"/>
      <c r="Y74" s="241"/>
      <c r="Z74" s="241"/>
      <c r="AA74" s="241"/>
      <c r="AB74" s="241"/>
      <c r="AC74" s="241"/>
      <c r="AD74" s="241"/>
      <c r="AE74" s="241"/>
      <c r="AF74" s="241"/>
      <c r="AG74" s="241"/>
      <c r="AH74" s="241"/>
      <c r="AI74" s="241"/>
      <c r="AJ74" s="241"/>
    </row>
    <row r="75" spans="1:36" s="152" customFormat="1" ht="13.15" customHeight="1" x14ac:dyDescent="0.2">
      <c r="A75" s="34" t="s">
        <v>813</v>
      </c>
      <c r="B75" s="241"/>
      <c r="C75" s="241"/>
      <c r="D75" s="241"/>
      <c r="E75" s="241"/>
      <c r="F75" s="241"/>
      <c r="G75" s="241"/>
      <c r="H75" s="241"/>
      <c r="I75" s="241"/>
      <c r="J75" s="241"/>
      <c r="K75" s="241"/>
      <c r="L75" s="241"/>
      <c r="M75" s="241"/>
      <c r="N75" s="241"/>
      <c r="O75" s="241"/>
      <c r="P75" s="241"/>
      <c r="Q75" s="241"/>
      <c r="R75" s="241"/>
      <c r="S75" s="241"/>
      <c r="T75" s="241"/>
      <c r="U75" s="241"/>
      <c r="V75" s="241"/>
      <c r="W75" s="241"/>
      <c r="X75" s="241"/>
      <c r="Y75" s="241"/>
      <c r="Z75" s="241"/>
      <c r="AA75" s="241"/>
      <c r="AB75" s="241"/>
      <c r="AC75" s="241"/>
      <c r="AD75" s="241"/>
      <c r="AE75" s="241"/>
      <c r="AF75" s="241"/>
      <c r="AG75" s="241"/>
      <c r="AH75" s="241"/>
      <c r="AI75" s="241"/>
      <c r="AJ75" s="241"/>
    </row>
    <row r="76" spans="1:36" s="158" customFormat="1" ht="13.15" customHeight="1" x14ac:dyDescent="0.2">
      <c r="A76" s="386" t="s">
        <v>145</v>
      </c>
      <c r="B76" s="482"/>
      <c r="C76" s="482"/>
      <c r="D76" s="482"/>
      <c r="E76" s="482"/>
      <c r="F76" s="482"/>
      <c r="G76" s="482"/>
      <c r="H76" s="482"/>
      <c r="I76" s="482"/>
      <c r="J76" s="482"/>
      <c r="K76" s="482"/>
      <c r="L76" s="482"/>
      <c r="M76" s="482"/>
      <c r="N76" s="482"/>
      <c r="O76" s="482"/>
      <c r="P76" s="482"/>
      <c r="Q76" s="482"/>
      <c r="R76" s="482"/>
      <c r="S76" s="482"/>
      <c r="T76" s="482"/>
      <c r="U76" s="482"/>
      <c r="V76" s="482"/>
      <c r="W76" s="482"/>
      <c r="X76" s="482"/>
      <c r="Y76" s="482"/>
      <c r="Z76" s="482"/>
      <c r="AA76" s="482"/>
      <c r="AB76" s="482"/>
      <c r="AC76" s="482"/>
      <c r="AD76" s="482"/>
      <c r="AE76" s="482"/>
      <c r="AF76" s="482"/>
      <c r="AG76" s="482"/>
      <c r="AH76" s="482"/>
      <c r="AI76" s="482"/>
      <c r="AJ76" s="482"/>
    </row>
    <row r="77" spans="1:36" s="35" customFormat="1" ht="13.15" customHeight="1" x14ac:dyDescent="0.2">
      <c r="A77" s="250" t="s">
        <v>814</v>
      </c>
      <c r="B77" s="302"/>
      <c r="C77" s="302"/>
      <c r="D77" s="302"/>
      <c r="E77" s="302"/>
      <c r="F77" s="302"/>
      <c r="G77" s="302"/>
      <c r="H77" s="302"/>
      <c r="I77" s="302"/>
      <c r="J77" s="302"/>
      <c r="K77" s="302"/>
      <c r="L77" s="302"/>
      <c r="M77" s="302"/>
      <c r="N77" s="302"/>
      <c r="O77" s="302"/>
      <c r="P77" s="302"/>
      <c r="Q77" s="302"/>
      <c r="R77" s="302"/>
      <c r="S77" s="302"/>
      <c r="T77" s="302"/>
      <c r="U77" s="302"/>
      <c r="V77" s="302"/>
      <c r="W77" s="302"/>
      <c r="X77" s="302"/>
      <c r="Y77" s="302"/>
      <c r="Z77" s="302"/>
      <c r="AA77" s="302"/>
      <c r="AB77" s="302"/>
      <c r="AC77" s="302"/>
      <c r="AD77" s="302"/>
      <c r="AE77" s="302"/>
      <c r="AF77" s="302"/>
      <c r="AG77" s="302"/>
      <c r="AH77" s="302"/>
      <c r="AI77" s="302"/>
      <c r="AJ77" s="302"/>
    </row>
    <row r="78" spans="1:36" s="35" customFormat="1" ht="13.15" customHeight="1" x14ac:dyDescent="0.2">
      <c r="A78" s="34" t="s">
        <v>160</v>
      </c>
      <c r="B78" s="241"/>
      <c r="C78" s="241"/>
      <c r="D78" s="241"/>
      <c r="E78" s="241"/>
      <c r="F78" s="241"/>
      <c r="G78" s="241"/>
      <c r="H78" s="241"/>
      <c r="I78" s="241"/>
      <c r="J78" s="241"/>
      <c r="K78" s="241"/>
      <c r="L78" s="241"/>
      <c r="M78" s="241"/>
      <c r="N78" s="241"/>
      <c r="O78" s="241"/>
      <c r="P78" s="241"/>
      <c r="Q78" s="241"/>
      <c r="R78" s="241"/>
      <c r="S78" s="241"/>
      <c r="T78" s="241"/>
      <c r="U78" s="241"/>
      <c r="V78" s="241"/>
      <c r="W78" s="241"/>
      <c r="X78" s="241"/>
      <c r="Y78" s="241"/>
      <c r="Z78" s="241"/>
      <c r="AA78" s="241"/>
      <c r="AB78" s="241"/>
      <c r="AC78" s="241"/>
      <c r="AD78" s="241"/>
      <c r="AE78" s="241"/>
      <c r="AF78" s="241"/>
      <c r="AG78" s="241"/>
      <c r="AH78" s="241"/>
      <c r="AI78" s="241"/>
      <c r="AJ78" s="241"/>
    </row>
    <row r="79" spans="1:36" s="158" customFormat="1" ht="13.15" customHeight="1" x14ac:dyDescent="0.2">
      <c r="A79" s="389"/>
      <c r="B79" s="389"/>
      <c r="C79" s="389"/>
      <c r="D79" s="389"/>
      <c r="E79" s="389"/>
      <c r="F79" s="389"/>
      <c r="G79" s="389"/>
      <c r="H79" s="389"/>
      <c r="I79" s="389"/>
      <c r="J79" s="389"/>
      <c r="K79" s="389"/>
      <c r="L79" s="389"/>
      <c r="M79" s="389"/>
      <c r="N79" s="389"/>
      <c r="O79" s="389"/>
      <c r="P79" s="389"/>
      <c r="Q79" s="389"/>
      <c r="R79" s="389"/>
      <c r="S79" s="389"/>
      <c r="T79" s="389"/>
      <c r="U79" s="389"/>
      <c r="V79" s="389"/>
      <c r="W79" s="389"/>
      <c r="X79" s="389"/>
      <c r="Y79" s="389"/>
      <c r="Z79" s="389"/>
      <c r="AA79" s="389"/>
      <c r="AB79" s="389"/>
      <c r="AC79" s="389"/>
      <c r="AD79" s="389"/>
      <c r="AE79" s="389"/>
      <c r="AF79" s="389"/>
      <c r="AG79" s="389"/>
      <c r="AH79" s="389"/>
      <c r="AI79" s="389"/>
      <c r="AJ79" s="389"/>
    </row>
  </sheetData>
  <pageMargins left="0.51181102362204722" right="0.51181102362204722" top="0.78740157480314965" bottom="0.78740157480314965" header="0.31496062992125984" footer="0.31496062992125984"/>
  <pageSetup paperSize="9" scale="3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ilha5">
    <pageSetUpPr fitToPage="1"/>
  </sheetPr>
  <dimension ref="A1:AJ86"/>
  <sheetViews>
    <sheetView showGridLines="0" zoomScale="85" zoomScaleNormal="85" workbookViewId="0">
      <pane xSplit="1" ySplit="5" topLeftCell="B6" activePane="bottomRight" state="frozen"/>
      <selection pane="topRight" activeCell="C52" sqref="C52"/>
      <selection pane="bottomLeft" activeCell="C52" sqref="C52"/>
      <selection pane="bottomRight" activeCell="B2" sqref="B2"/>
    </sheetView>
  </sheetViews>
  <sheetFormatPr defaultColWidth="8.7109375" defaultRowHeight="13.15" customHeight="1" x14ac:dyDescent="0.2"/>
  <cols>
    <col min="1" max="1" width="72.7109375" style="13" customWidth="1"/>
    <col min="2" max="2" width="9.28515625" style="14" bestFit="1" customWidth="1"/>
    <col min="3" max="16384" width="8.7109375" style="14"/>
  </cols>
  <sheetData>
    <row r="1" spans="1:36" s="68" customFormat="1" ht="13.15" customHeight="1" x14ac:dyDescent="0.2">
      <c r="A1" s="21" t="s">
        <v>0</v>
      </c>
      <c r="B1" s="21"/>
      <c r="C1" s="67"/>
    </row>
    <row r="2" spans="1:36" s="68" customFormat="1" ht="13.15" customHeight="1" x14ac:dyDescent="0.2">
      <c r="A2" s="21" t="s">
        <v>1</v>
      </c>
      <c r="B2" s="21"/>
      <c r="C2" s="67"/>
    </row>
    <row r="3" spans="1:36" s="68" customFormat="1" ht="13.15" customHeight="1" x14ac:dyDescent="0.2">
      <c r="A3" s="21" t="s">
        <v>815</v>
      </c>
      <c r="B3" s="21"/>
      <c r="C3" s="67"/>
      <c r="I3" s="477"/>
    </row>
    <row r="5" spans="1:36" ht="13.15" customHeight="1" x14ac:dyDescent="0.2">
      <c r="A5" s="69" t="s">
        <v>816</v>
      </c>
      <c r="B5" s="70" t="s">
        <v>758</v>
      </c>
      <c r="C5" s="70" t="s">
        <v>759</v>
      </c>
      <c r="D5" s="70" t="s">
        <v>760</v>
      </c>
      <c r="E5" s="70" t="s">
        <v>761</v>
      </c>
      <c r="F5" s="70" t="s">
        <v>762</v>
      </c>
      <c r="G5" s="70" t="s">
        <v>763</v>
      </c>
      <c r="H5" s="70" t="s">
        <v>764</v>
      </c>
      <c r="I5" s="70" t="s">
        <v>765</v>
      </c>
      <c r="J5" s="70" t="s">
        <v>766</v>
      </c>
      <c r="K5" s="70" t="s">
        <v>700</v>
      </c>
      <c r="L5" s="70" t="s">
        <v>701</v>
      </c>
      <c r="M5" s="70" t="s">
        <v>702</v>
      </c>
      <c r="N5" s="70" t="s">
        <v>703</v>
      </c>
      <c r="O5" s="70" t="s">
        <v>704</v>
      </c>
      <c r="P5" s="70" t="s">
        <v>705</v>
      </c>
      <c r="Q5" s="70" t="s">
        <v>706</v>
      </c>
      <c r="R5" s="70" t="s">
        <v>707</v>
      </c>
      <c r="S5" s="70" t="s">
        <v>708</v>
      </c>
      <c r="T5" s="70" t="s">
        <v>709</v>
      </c>
      <c r="U5" s="70" t="s">
        <v>710</v>
      </c>
      <c r="V5" s="70" t="s">
        <v>711</v>
      </c>
      <c r="W5" s="70" t="s">
        <v>712</v>
      </c>
      <c r="X5" s="70" t="s">
        <v>713</v>
      </c>
      <c r="Y5" s="70" t="s">
        <v>714</v>
      </c>
      <c r="Z5" s="70" t="s">
        <v>715</v>
      </c>
      <c r="AA5" s="70" t="s">
        <v>716</v>
      </c>
      <c r="AB5" s="70" t="s">
        <v>717</v>
      </c>
      <c r="AC5" s="70" t="s">
        <v>718</v>
      </c>
      <c r="AD5" s="70" t="s">
        <v>719</v>
      </c>
      <c r="AE5" s="70" t="s">
        <v>720</v>
      </c>
      <c r="AF5" s="70" t="s">
        <v>721</v>
      </c>
      <c r="AG5" s="70" t="s">
        <v>722</v>
      </c>
      <c r="AH5" s="70" t="s">
        <v>723</v>
      </c>
      <c r="AI5" s="70" t="s">
        <v>724</v>
      </c>
      <c r="AJ5" s="70" t="s">
        <v>725</v>
      </c>
    </row>
    <row r="6" spans="1:36" s="40" customFormat="1" ht="13.15" customHeight="1" x14ac:dyDescent="0.2">
      <c r="A6" s="39" t="s">
        <v>817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</row>
    <row r="7" spans="1:36" s="40" customFormat="1" ht="13.15" customHeight="1" x14ac:dyDescent="0.2">
      <c r="A7" s="39" t="s">
        <v>784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</row>
    <row r="8" spans="1:36" s="40" customFormat="1" ht="13.15" customHeight="1" x14ac:dyDescent="0.2">
      <c r="A8" s="39" t="s">
        <v>818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</row>
    <row r="9" spans="1:36" s="245" customFormat="1" ht="13.15" customHeight="1" x14ac:dyDescent="0.2">
      <c r="A9" s="32" t="s">
        <v>819</v>
      </c>
      <c r="B9" s="241"/>
      <c r="C9" s="241"/>
      <c r="D9" s="241"/>
      <c r="E9" s="241"/>
      <c r="F9" s="241"/>
      <c r="G9" s="241"/>
      <c r="H9" s="241"/>
      <c r="I9" s="241"/>
      <c r="J9" s="241"/>
      <c r="K9" s="241"/>
      <c r="L9" s="241"/>
      <c r="M9" s="241"/>
      <c r="N9" s="241"/>
      <c r="O9" s="241"/>
      <c r="P9" s="241"/>
      <c r="Q9" s="241"/>
      <c r="R9" s="241"/>
      <c r="S9" s="241"/>
      <c r="T9" s="241"/>
      <c r="U9" s="241"/>
      <c r="V9" s="241"/>
      <c r="W9" s="241"/>
      <c r="X9" s="241"/>
      <c r="Y9" s="241"/>
      <c r="Z9" s="241"/>
      <c r="AA9" s="241"/>
      <c r="AB9" s="241"/>
      <c r="AC9" s="241"/>
      <c r="AD9" s="241"/>
      <c r="AE9" s="241"/>
      <c r="AF9" s="241"/>
      <c r="AG9" s="241"/>
      <c r="AH9" s="241"/>
      <c r="AI9" s="241"/>
      <c r="AJ9" s="241"/>
    </row>
    <row r="10" spans="1:36" s="245" customFormat="1" ht="13.15" customHeight="1" x14ac:dyDescent="0.2">
      <c r="A10" s="452" t="s">
        <v>820</v>
      </c>
      <c r="B10" s="241"/>
      <c r="C10" s="241"/>
      <c r="D10" s="241"/>
      <c r="E10" s="241"/>
      <c r="F10" s="241"/>
      <c r="G10" s="241"/>
      <c r="H10" s="241"/>
      <c r="I10" s="241"/>
      <c r="J10" s="241"/>
      <c r="K10" s="241"/>
      <c r="L10" s="241"/>
      <c r="M10" s="241"/>
      <c r="N10" s="241"/>
      <c r="O10" s="241"/>
      <c r="P10" s="241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/>
      <c r="AJ10" s="241"/>
    </row>
    <row r="11" spans="1:36" s="245" customFormat="1" ht="13.15" customHeight="1" x14ac:dyDescent="0.2">
      <c r="A11" s="248" t="s">
        <v>783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1"/>
      <c r="N11" s="241"/>
      <c r="O11" s="241"/>
      <c r="P11" s="241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/>
      <c r="AJ11" s="241"/>
    </row>
    <row r="12" spans="1:36" s="245" customFormat="1" ht="13.15" customHeight="1" x14ac:dyDescent="0.2">
      <c r="A12" s="248" t="s">
        <v>821</v>
      </c>
      <c r="B12" s="453"/>
      <c r="C12" s="453"/>
      <c r="D12" s="453"/>
      <c r="E12" s="453"/>
      <c r="F12" s="453"/>
      <c r="G12" s="453"/>
      <c r="H12" s="453"/>
      <c r="I12" s="453"/>
      <c r="J12" s="453"/>
      <c r="K12" s="453"/>
      <c r="L12" s="453"/>
      <c r="M12" s="453"/>
      <c r="N12" s="453"/>
      <c r="O12" s="453"/>
      <c r="P12" s="453"/>
      <c r="Q12" s="453"/>
      <c r="R12" s="453"/>
      <c r="S12" s="453"/>
      <c r="T12" s="453"/>
      <c r="U12" s="453"/>
      <c r="V12" s="453"/>
      <c r="W12" s="453"/>
      <c r="X12" s="453"/>
      <c r="Y12" s="453"/>
      <c r="Z12" s="453"/>
      <c r="AA12" s="453"/>
      <c r="AB12" s="453"/>
      <c r="AC12" s="453"/>
      <c r="AD12" s="453"/>
      <c r="AE12" s="453"/>
      <c r="AF12" s="453"/>
      <c r="AG12" s="453"/>
      <c r="AH12" s="453"/>
      <c r="AI12" s="453"/>
      <c r="AJ12" s="453"/>
    </row>
    <row r="13" spans="1:36" s="245" customFormat="1" ht="13.15" customHeight="1" x14ac:dyDescent="0.2">
      <c r="A13" s="248" t="s">
        <v>822</v>
      </c>
      <c r="B13" s="453"/>
      <c r="C13" s="453"/>
      <c r="D13" s="453"/>
      <c r="E13" s="453"/>
      <c r="F13" s="453"/>
      <c r="G13" s="453"/>
      <c r="H13" s="453"/>
      <c r="I13" s="453"/>
      <c r="J13" s="453"/>
      <c r="K13" s="453"/>
      <c r="L13" s="453"/>
      <c r="M13" s="453"/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</row>
    <row r="14" spans="1:36" s="40" customFormat="1" ht="13.15" customHeight="1" x14ac:dyDescent="0.2">
      <c r="A14" s="39" t="s">
        <v>579</v>
      </c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</row>
    <row r="15" spans="1:36" s="40" customFormat="1" ht="13.15" customHeight="1" x14ac:dyDescent="0.2">
      <c r="A15" s="39" t="s">
        <v>823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</row>
    <row r="16" spans="1:36" ht="13.15" customHeight="1" x14ac:dyDescent="0.2">
      <c r="A16" s="16" t="s">
        <v>824</v>
      </c>
      <c r="B16" s="12">
        <f t="shared" ref="B16:AJ16" si="0" xml:space="preserve"> SUM( B$6:B$15 )</f>
        <v>0</v>
      </c>
      <c r="C16" s="12">
        <f t="shared" si="0"/>
        <v>0</v>
      </c>
      <c r="D16" s="12">
        <f t="shared" si="0"/>
        <v>0</v>
      </c>
      <c r="E16" s="12">
        <f t="shared" si="0"/>
        <v>0</v>
      </c>
      <c r="F16" s="12">
        <f t="shared" si="0"/>
        <v>0</v>
      </c>
      <c r="G16" s="12">
        <f t="shared" si="0"/>
        <v>0</v>
      </c>
      <c r="H16" s="12">
        <f t="shared" si="0"/>
        <v>0</v>
      </c>
      <c r="I16" s="12">
        <f t="shared" si="0"/>
        <v>0</v>
      </c>
      <c r="J16" s="12">
        <f t="shared" si="0"/>
        <v>0</v>
      </c>
      <c r="K16" s="12">
        <f t="shared" si="0"/>
        <v>0</v>
      </c>
      <c r="L16" s="12">
        <f t="shared" si="0"/>
        <v>0</v>
      </c>
      <c r="M16" s="12">
        <f t="shared" si="0"/>
        <v>0</v>
      </c>
      <c r="N16" s="12">
        <f t="shared" si="0"/>
        <v>0</v>
      </c>
      <c r="O16" s="12">
        <f t="shared" si="0"/>
        <v>0</v>
      </c>
      <c r="P16" s="12">
        <f t="shared" si="0"/>
        <v>0</v>
      </c>
      <c r="Q16" s="12">
        <f t="shared" si="0"/>
        <v>0</v>
      </c>
      <c r="R16" s="12">
        <f t="shared" si="0"/>
        <v>0</v>
      </c>
      <c r="S16" s="12">
        <f t="shared" si="0"/>
        <v>0</v>
      </c>
      <c r="T16" s="12">
        <f t="shared" si="0"/>
        <v>0</v>
      </c>
      <c r="U16" s="12">
        <f t="shared" si="0"/>
        <v>0</v>
      </c>
      <c r="V16" s="12">
        <f t="shared" si="0"/>
        <v>0</v>
      </c>
      <c r="W16" s="12">
        <f t="shared" si="0"/>
        <v>0</v>
      </c>
      <c r="X16" s="12">
        <f t="shared" si="0"/>
        <v>0</v>
      </c>
      <c r="Y16" s="12">
        <f t="shared" si="0"/>
        <v>0</v>
      </c>
      <c r="Z16" s="12">
        <f t="shared" si="0"/>
        <v>0</v>
      </c>
      <c r="AA16" s="12">
        <f t="shared" si="0"/>
        <v>0</v>
      </c>
      <c r="AB16" s="12">
        <f t="shared" si="0"/>
        <v>0</v>
      </c>
      <c r="AC16" s="12">
        <f t="shared" si="0"/>
        <v>0</v>
      </c>
      <c r="AD16" s="12">
        <f t="shared" si="0"/>
        <v>0</v>
      </c>
      <c r="AE16" s="12">
        <f t="shared" si="0"/>
        <v>0</v>
      </c>
      <c r="AF16" s="12">
        <f t="shared" si="0"/>
        <v>0</v>
      </c>
      <c r="AG16" s="12">
        <f t="shared" si="0"/>
        <v>0</v>
      </c>
      <c r="AH16" s="12">
        <f t="shared" si="0"/>
        <v>0</v>
      </c>
      <c r="AI16" s="12">
        <f t="shared" si="0"/>
        <v>0</v>
      </c>
      <c r="AJ16" s="12">
        <f t="shared" si="0"/>
        <v>0</v>
      </c>
    </row>
    <row r="18" spans="1:36" s="18" customFormat="1" ht="13.15" customHeight="1" x14ac:dyDescent="0.2">
      <c r="A18" s="29" t="s">
        <v>817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</row>
    <row r="19" spans="1:36" ht="13.15" customHeight="1" x14ac:dyDescent="0.2">
      <c r="A19" s="15" t="s">
        <v>825</v>
      </c>
      <c r="B19" s="483"/>
      <c r="C19" s="483"/>
      <c r="D19" s="483"/>
      <c r="E19" s="483"/>
      <c r="F19" s="483"/>
      <c r="G19" s="483"/>
      <c r="H19" s="483"/>
      <c r="I19" s="483"/>
      <c r="J19" s="483"/>
      <c r="K19" s="483"/>
      <c r="L19" s="483"/>
      <c r="M19" s="483"/>
      <c r="N19" s="483"/>
      <c r="O19" s="483"/>
      <c r="P19" s="483"/>
      <c r="Q19" s="483"/>
      <c r="R19" s="483"/>
      <c r="S19" s="483"/>
      <c r="T19" s="483"/>
      <c r="U19" s="483"/>
      <c r="V19" s="483"/>
      <c r="W19" s="483"/>
      <c r="X19" s="483"/>
      <c r="Y19" s="483"/>
      <c r="Z19" s="483"/>
      <c r="AA19" s="483"/>
      <c r="AB19" s="483"/>
      <c r="AC19" s="483"/>
      <c r="AD19" s="483"/>
      <c r="AE19" s="483"/>
      <c r="AF19" s="483"/>
      <c r="AG19" s="483"/>
      <c r="AH19" s="483"/>
      <c r="AI19" s="483"/>
      <c r="AJ19" s="483"/>
    </row>
    <row r="20" spans="1:36" ht="13.15" customHeight="1" x14ac:dyDescent="0.2">
      <c r="A20" s="15" t="s">
        <v>826</v>
      </c>
      <c r="B20" s="483"/>
      <c r="C20" s="483"/>
      <c r="D20" s="483"/>
      <c r="E20" s="483"/>
      <c r="F20" s="483"/>
      <c r="G20" s="483"/>
      <c r="H20" s="483"/>
      <c r="I20" s="483"/>
      <c r="J20" s="483"/>
      <c r="K20" s="483"/>
      <c r="L20" s="483"/>
      <c r="M20" s="483"/>
      <c r="N20" s="483"/>
      <c r="O20" s="483"/>
      <c r="P20" s="483"/>
      <c r="Q20" s="483"/>
      <c r="R20" s="483"/>
      <c r="S20" s="483"/>
      <c r="T20" s="483"/>
      <c r="U20" s="483"/>
      <c r="V20" s="483"/>
      <c r="W20" s="483"/>
      <c r="X20" s="483"/>
      <c r="Y20" s="483"/>
      <c r="Z20" s="483"/>
      <c r="AA20" s="483"/>
      <c r="AB20" s="483"/>
      <c r="AC20" s="483"/>
      <c r="AD20" s="483"/>
      <c r="AE20" s="483"/>
      <c r="AF20" s="483"/>
      <c r="AG20" s="483"/>
      <c r="AH20" s="483"/>
      <c r="AI20" s="483"/>
      <c r="AJ20" s="483"/>
    </row>
    <row r="21" spans="1:36" ht="13.15" customHeight="1" x14ac:dyDescent="0.2">
      <c r="A21" s="15" t="s">
        <v>827</v>
      </c>
      <c r="B21" s="483"/>
      <c r="C21" s="483"/>
      <c r="D21" s="483"/>
      <c r="E21" s="483"/>
      <c r="F21" s="483"/>
      <c r="G21" s="483"/>
      <c r="H21" s="483"/>
      <c r="I21" s="483"/>
      <c r="J21" s="483"/>
      <c r="K21" s="483"/>
      <c r="L21" s="483"/>
      <c r="M21" s="483"/>
      <c r="N21" s="483"/>
      <c r="O21" s="483"/>
      <c r="P21" s="483"/>
      <c r="Q21" s="483"/>
      <c r="R21" s="483"/>
      <c r="S21" s="483"/>
      <c r="T21" s="483"/>
      <c r="U21" s="483"/>
      <c r="V21" s="483"/>
      <c r="W21" s="483"/>
      <c r="X21" s="483"/>
      <c r="Y21" s="483"/>
      <c r="Z21" s="483"/>
      <c r="AA21" s="483"/>
      <c r="AB21" s="483"/>
      <c r="AC21" s="483"/>
      <c r="AD21" s="483"/>
      <c r="AE21" s="483"/>
      <c r="AF21" s="483"/>
      <c r="AG21" s="483"/>
      <c r="AH21" s="483"/>
      <c r="AI21" s="483"/>
      <c r="AJ21" s="483"/>
    </row>
    <row r="22" spans="1:36" ht="13.15" customHeight="1" x14ac:dyDescent="0.2">
      <c r="A22" s="15" t="s">
        <v>828</v>
      </c>
      <c r="B22" s="483"/>
      <c r="C22" s="483"/>
      <c r="D22" s="483"/>
      <c r="E22" s="483"/>
      <c r="F22" s="483"/>
      <c r="G22" s="483"/>
      <c r="H22" s="483"/>
      <c r="I22" s="483"/>
      <c r="J22" s="483"/>
      <c r="K22" s="483"/>
      <c r="L22" s="483"/>
      <c r="M22" s="483"/>
      <c r="N22" s="483"/>
      <c r="O22" s="483"/>
      <c r="P22" s="483"/>
      <c r="Q22" s="483"/>
      <c r="R22" s="483"/>
      <c r="S22" s="483"/>
      <c r="T22" s="483"/>
      <c r="U22" s="483"/>
      <c r="V22" s="483"/>
      <c r="W22" s="483"/>
      <c r="X22" s="483"/>
      <c r="Y22" s="483"/>
      <c r="Z22" s="483"/>
      <c r="AA22" s="483"/>
      <c r="AB22" s="483"/>
      <c r="AC22" s="483"/>
      <c r="AD22" s="483"/>
      <c r="AE22" s="483"/>
      <c r="AF22" s="483"/>
      <c r="AG22" s="483"/>
      <c r="AH22" s="483"/>
      <c r="AI22" s="483"/>
      <c r="AJ22" s="483"/>
    </row>
    <row r="23" spans="1:36" ht="13.15" customHeight="1" x14ac:dyDescent="0.2">
      <c r="A23" s="15" t="s">
        <v>829</v>
      </c>
      <c r="B23" s="483"/>
      <c r="C23" s="483"/>
      <c r="D23" s="483"/>
      <c r="E23" s="483"/>
      <c r="F23" s="483"/>
      <c r="G23" s="483"/>
      <c r="H23" s="483"/>
      <c r="I23" s="483"/>
      <c r="J23" s="483"/>
      <c r="K23" s="483"/>
      <c r="L23" s="483"/>
      <c r="M23" s="483"/>
      <c r="N23" s="483"/>
      <c r="O23" s="483"/>
      <c r="P23" s="483"/>
      <c r="Q23" s="483"/>
      <c r="R23" s="483"/>
      <c r="S23" s="483"/>
      <c r="T23" s="483"/>
      <c r="U23" s="483"/>
      <c r="V23" s="483"/>
      <c r="W23" s="483"/>
      <c r="X23" s="483"/>
      <c r="Y23" s="483"/>
      <c r="Z23" s="483"/>
      <c r="AA23" s="483"/>
      <c r="AB23" s="483"/>
      <c r="AC23" s="483"/>
      <c r="AD23" s="483"/>
      <c r="AE23" s="483"/>
      <c r="AF23" s="483"/>
      <c r="AG23" s="483"/>
      <c r="AH23" s="483"/>
      <c r="AI23" s="483"/>
      <c r="AJ23" s="483"/>
    </row>
    <row r="24" spans="1:36" ht="13.15" customHeight="1" x14ac:dyDescent="0.2">
      <c r="A24" s="15" t="s">
        <v>830</v>
      </c>
      <c r="B24" s="483"/>
      <c r="C24" s="483"/>
      <c r="D24" s="483"/>
      <c r="E24" s="483"/>
      <c r="F24" s="483"/>
      <c r="G24" s="483"/>
      <c r="H24" s="483"/>
      <c r="I24" s="483"/>
      <c r="J24" s="483"/>
      <c r="K24" s="483"/>
      <c r="L24" s="483"/>
      <c r="M24" s="483"/>
      <c r="N24" s="483"/>
      <c r="O24" s="483"/>
      <c r="P24" s="483"/>
      <c r="Q24" s="483"/>
      <c r="R24" s="483"/>
      <c r="S24" s="483"/>
      <c r="T24" s="483"/>
      <c r="U24" s="483"/>
      <c r="V24" s="483"/>
      <c r="W24" s="483"/>
      <c r="X24" s="483"/>
      <c r="Y24" s="483"/>
      <c r="Z24" s="483"/>
      <c r="AA24" s="483"/>
      <c r="AB24" s="483"/>
      <c r="AC24" s="483"/>
      <c r="AD24" s="483"/>
      <c r="AE24" s="483"/>
      <c r="AF24" s="483"/>
      <c r="AG24" s="483"/>
      <c r="AH24" s="483"/>
      <c r="AI24" s="483"/>
      <c r="AJ24" s="483"/>
    </row>
    <row r="25" spans="1:36" ht="13.15" customHeight="1" x14ac:dyDescent="0.2">
      <c r="A25" s="15" t="s">
        <v>831</v>
      </c>
      <c r="B25" s="483"/>
      <c r="C25" s="483"/>
      <c r="D25" s="483"/>
      <c r="E25" s="483"/>
      <c r="F25" s="483"/>
      <c r="G25" s="483"/>
      <c r="H25" s="483"/>
      <c r="I25" s="483"/>
      <c r="J25" s="483"/>
      <c r="K25" s="483"/>
      <c r="L25" s="483"/>
      <c r="M25" s="483"/>
      <c r="N25" s="483"/>
      <c r="O25" s="483"/>
      <c r="P25" s="483"/>
      <c r="Q25" s="483"/>
      <c r="R25" s="483"/>
      <c r="S25" s="483"/>
      <c r="T25" s="483"/>
      <c r="U25" s="483"/>
      <c r="V25" s="483"/>
      <c r="W25" s="483"/>
      <c r="X25" s="483"/>
      <c r="Y25" s="483"/>
      <c r="Z25" s="483"/>
      <c r="AA25" s="483"/>
      <c r="AB25" s="483"/>
      <c r="AC25" s="483"/>
      <c r="AD25" s="483"/>
      <c r="AE25" s="483"/>
      <c r="AF25" s="483"/>
      <c r="AG25" s="483"/>
      <c r="AH25" s="483"/>
      <c r="AI25" s="483"/>
      <c r="AJ25" s="483"/>
    </row>
    <row r="26" spans="1:36" ht="13.15" customHeight="1" x14ac:dyDescent="0.2">
      <c r="A26" s="15" t="s">
        <v>832</v>
      </c>
      <c r="B26" s="483"/>
      <c r="C26" s="483"/>
      <c r="D26" s="483"/>
      <c r="E26" s="483"/>
      <c r="F26" s="483"/>
      <c r="G26" s="483"/>
      <c r="H26" s="483"/>
      <c r="I26" s="483"/>
      <c r="J26" s="483"/>
      <c r="K26" s="483"/>
      <c r="L26" s="483"/>
      <c r="M26" s="483"/>
      <c r="N26" s="483"/>
      <c r="O26" s="483"/>
      <c r="P26" s="483"/>
      <c r="Q26" s="483"/>
      <c r="R26" s="483"/>
      <c r="S26" s="483"/>
      <c r="T26" s="483"/>
      <c r="U26" s="483"/>
      <c r="V26" s="483"/>
      <c r="W26" s="483"/>
      <c r="X26" s="483"/>
      <c r="Y26" s="483"/>
      <c r="Z26" s="483"/>
      <c r="AA26" s="483"/>
      <c r="AB26" s="483"/>
      <c r="AC26" s="483"/>
      <c r="AD26" s="483"/>
      <c r="AE26" s="483"/>
      <c r="AF26" s="483"/>
      <c r="AG26" s="483"/>
      <c r="AH26" s="483"/>
      <c r="AI26" s="483"/>
      <c r="AJ26" s="483"/>
    </row>
    <row r="27" spans="1:36" ht="13.15" customHeight="1" x14ac:dyDescent="0.2">
      <c r="A27" s="15" t="s">
        <v>833</v>
      </c>
      <c r="B27" s="483"/>
      <c r="C27" s="483"/>
      <c r="D27" s="483"/>
      <c r="E27" s="483"/>
      <c r="F27" s="483"/>
      <c r="G27" s="483"/>
      <c r="H27" s="483"/>
      <c r="I27" s="483"/>
      <c r="J27" s="483"/>
      <c r="K27" s="483"/>
      <c r="L27" s="483"/>
      <c r="M27" s="483"/>
      <c r="N27" s="483"/>
      <c r="O27" s="483"/>
      <c r="P27" s="483"/>
      <c r="Q27" s="483"/>
      <c r="R27" s="483"/>
      <c r="S27" s="483"/>
      <c r="T27" s="483"/>
      <c r="U27" s="483"/>
      <c r="V27" s="483"/>
      <c r="W27" s="483"/>
      <c r="X27" s="483"/>
      <c r="Y27" s="483"/>
      <c r="Z27" s="483"/>
      <c r="AA27" s="483"/>
      <c r="AB27" s="483"/>
      <c r="AC27" s="483"/>
      <c r="AD27" s="483"/>
      <c r="AE27" s="483"/>
      <c r="AF27" s="483"/>
      <c r="AG27" s="483"/>
      <c r="AH27" s="483"/>
      <c r="AI27" s="483"/>
      <c r="AJ27" s="483"/>
    </row>
    <row r="28" spans="1:36" ht="13.15" customHeight="1" x14ac:dyDescent="0.2">
      <c r="A28" s="15" t="s">
        <v>834</v>
      </c>
      <c r="B28" s="483"/>
      <c r="C28" s="483"/>
      <c r="D28" s="483"/>
      <c r="E28" s="483"/>
      <c r="F28" s="483"/>
      <c r="G28" s="483"/>
      <c r="H28" s="483"/>
      <c r="I28" s="483"/>
      <c r="J28" s="483"/>
      <c r="K28" s="483"/>
      <c r="L28" s="483"/>
      <c r="M28" s="483"/>
      <c r="N28" s="483"/>
      <c r="O28" s="483"/>
      <c r="P28" s="483"/>
      <c r="Q28" s="483"/>
      <c r="R28" s="483"/>
      <c r="S28" s="483"/>
      <c r="T28" s="483"/>
      <c r="U28" s="483"/>
      <c r="V28" s="483"/>
      <c r="W28" s="483"/>
      <c r="X28" s="483"/>
      <c r="Y28" s="483"/>
      <c r="Z28" s="483"/>
      <c r="AA28" s="483"/>
      <c r="AB28" s="483"/>
      <c r="AC28" s="483"/>
      <c r="AD28" s="483"/>
      <c r="AE28" s="483"/>
      <c r="AF28" s="483"/>
      <c r="AG28" s="483"/>
      <c r="AH28" s="483"/>
      <c r="AI28" s="483"/>
      <c r="AJ28" s="483"/>
    </row>
    <row r="29" spans="1:36" ht="13.15" customHeight="1" x14ac:dyDescent="0.2">
      <c r="A29" s="15" t="s">
        <v>835</v>
      </c>
      <c r="B29" s="483"/>
      <c r="C29" s="483"/>
      <c r="D29" s="483"/>
      <c r="E29" s="483"/>
      <c r="F29" s="483"/>
      <c r="G29" s="483"/>
      <c r="H29" s="483"/>
      <c r="I29" s="483"/>
      <c r="J29" s="483"/>
      <c r="K29" s="483"/>
      <c r="L29" s="483"/>
      <c r="M29" s="483"/>
      <c r="N29" s="483"/>
      <c r="O29" s="483"/>
      <c r="P29" s="483"/>
      <c r="Q29" s="483"/>
      <c r="R29" s="483"/>
      <c r="S29" s="483"/>
      <c r="T29" s="483"/>
      <c r="U29" s="483"/>
      <c r="V29" s="483"/>
      <c r="W29" s="483"/>
      <c r="X29" s="483"/>
      <c r="Y29" s="483"/>
      <c r="Z29" s="483"/>
      <c r="AA29" s="483"/>
      <c r="AB29" s="483"/>
      <c r="AC29" s="483"/>
      <c r="AD29" s="483"/>
      <c r="AE29" s="483"/>
      <c r="AF29" s="483"/>
      <c r="AG29" s="483"/>
      <c r="AH29" s="483"/>
      <c r="AI29" s="483"/>
      <c r="AJ29" s="483"/>
    </row>
    <row r="30" spans="1:36" ht="13.15" customHeight="1" x14ac:dyDescent="0.2">
      <c r="A30" s="15" t="s">
        <v>836</v>
      </c>
      <c r="B30" s="483"/>
      <c r="C30" s="483"/>
      <c r="D30" s="483"/>
      <c r="E30" s="483"/>
      <c r="F30" s="483"/>
      <c r="G30" s="483"/>
      <c r="H30" s="483"/>
      <c r="I30" s="483"/>
      <c r="J30" s="483"/>
      <c r="K30" s="483"/>
      <c r="L30" s="483"/>
      <c r="M30" s="483"/>
      <c r="N30" s="483"/>
      <c r="O30" s="483"/>
      <c r="P30" s="483"/>
      <c r="Q30" s="483"/>
      <c r="R30" s="483"/>
      <c r="S30" s="483"/>
      <c r="T30" s="483"/>
      <c r="U30" s="483"/>
      <c r="V30" s="483"/>
      <c r="W30" s="483"/>
      <c r="X30" s="483"/>
      <c r="Y30" s="483"/>
      <c r="Z30" s="483"/>
      <c r="AA30" s="483"/>
      <c r="AB30" s="483"/>
      <c r="AC30" s="483"/>
      <c r="AD30" s="483"/>
      <c r="AE30" s="483"/>
      <c r="AF30" s="483"/>
      <c r="AG30" s="483"/>
      <c r="AH30" s="483"/>
      <c r="AI30" s="483"/>
      <c r="AJ30" s="483"/>
    </row>
    <row r="31" spans="1:36" ht="13.15" customHeight="1" x14ac:dyDescent="0.2">
      <c r="A31" s="15" t="s">
        <v>837</v>
      </c>
      <c r="B31" s="483"/>
      <c r="C31" s="483"/>
      <c r="D31" s="483"/>
      <c r="E31" s="483"/>
      <c r="F31" s="483"/>
      <c r="G31" s="483"/>
      <c r="H31" s="483"/>
      <c r="I31" s="483"/>
      <c r="J31" s="483"/>
      <c r="K31" s="483"/>
      <c r="L31" s="483"/>
      <c r="M31" s="483"/>
      <c r="N31" s="483"/>
      <c r="O31" s="483"/>
      <c r="P31" s="483"/>
      <c r="Q31" s="483"/>
      <c r="R31" s="483"/>
      <c r="S31" s="483"/>
      <c r="T31" s="483"/>
      <c r="U31" s="483"/>
      <c r="V31" s="483"/>
      <c r="W31" s="483"/>
      <c r="X31" s="483"/>
      <c r="Y31" s="483"/>
      <c r="Z31" s="483"/>
      <c r="AA31" s="483"/>
      <c r="AB31" s="483"/>
      <c r="AC31" s="483"/>
      <c r="AD31" s="483"/>
      <c r="AE31" s="483"/>
      <c r="AF31" s="483"/>
      <c r="AG31" s="483"/>
      <c r="AH31" s="483"/>
      <c r="AI31" s="483"/>
      <c r="AJ31" s="483"/>
    </row>
    <row r="32" spans="1:36" ht="13.15" customHeight="1" x14ac:dyDescent="0.2">
      <c r="A32" s="15" t="s">
        <v>838</v>
      </c>
      <c r="B32" s="483"/>
      <c r="C32" s="483"/>
      <c r="D32" s="483"/>
      <c r="E32" s="483"/>
      <c r="F32" s="483"/>
      <c r="G32" s="483"/>
      <c r="H32" s="483"/>
      <c r="I32" s="483"/>
      <c r="J32" s="483"/>
      <c r="K32" s="483"/>
      <c r="L32" s="483"/>
      <c r="M32" s="483"/>
      <c r="N32" s="483"/>
      <c r="O32" s="483"/>
      <c r="P32" s="483"/>
      <c r="Q32" s="483"/>
      <c r="R32" s="483"/>
      <c r="S32" s="483"/>
      <c r="T32" s="483"/>
      <c r="U32" s="483"/>
      <c r="V32" s="483"/>
      <c r="W32" s="483"/>
      <c r="X32" s="483"/>
      <c r="Y32" s="483"/>
      <c r="Z32" s="483"/>
      <c r="AA32" s="483"/>
      <c r="AB32" s="483"/>
      <c r="AC32" s="483"/>
      <c r="AD32" s="483"/>
      <c r="AE32" s="483"/>
      <c r="AF32" s="483"/>
      <c r="AG32" s="483"/>
      <c r="AH32" s="483"/>
      <c r="AI32" s="483"/>
      <c r="AJ32" s="483"/>
    </row>
    <row r="33" spans="1:36" ht="13.15" customHeight="1" x14ac:dyDescent="0.2">
      <c r="A33" s="15" t="s">
        <v>839</v>
      </c>
      <c r="B33" s="483"/>
      <c r="C33" s="483"/>
      <c r="D33" s="483"/>
      <c r="E33" s="483"/>
      <c r="F33" s="483"/>
      <c r="G33" s="483"/>
      <c r="H33" s="483"/>
      <c r="I33" s="483"/>
      <c r="J33" s="483"/>
      <c r="K33" s="483"/>
      <c r="L33" s="483"/>
      <c r="M33" s="483"/>
      <c r="N33" s="483"/>
      <c r="O33" s="483"/>
      <c r="P33" s="483"/>
      <c r="Q33" s="483"/>
      <c r="R33" s="483"/>
      <c r="S33" s="483"/>
      <c r="T33" s="483"/>
      <c r="U33" s="483"/>
      <c r="V33" s="483"/>
      <c r="W33" s="483"/>
      <c r="X33" s="483"/>
      <c r="Y33" s="483"/>
      <c r="Z33" s="483"/>
      <c r="AA33" s="483"/>
      <c r="AB33" s="483"/>
      <c r="AC33" s="483"/>
      <c r="AD33" s="483"/>
      <c r="AE33" s="483"/>
      <c r="AF33" s="483"/>
      <c r="AG33" s="483"/>
      <c r="AH33" s="483"/>
      <c r="AI33" s="483"/>
      <c r="AJ33" s="483"/>
    </row>
    <row r="34" spans="1:36" ht="13.15" customHeight="1" x14ac:dyDescent="0.2">
      <c r="A34" s="15" t="s">
        <v>840</v>
      </c>
      <c r="B34" s="483"/>
      <c r="C34" s="483"/>
      <c r="D34" s="483"/>
      <c r="E34" s="483"/>
      <c r="F34" s="483"/>
      <c r="G34" s="483"/>
      <c r="H34" s="483"/>
      <c r="I34" s="483"/>
      <c r="J34" s="483"/>
      <c r="K34" s="483"/>
      <c r="L34" s="483"/>
      <c r="M34" s="483"/>
      <c r="N34" s="483"/>
      <c r="O34" s="483"/>
      <c r="P34" s="483"/>
      <c r="Q34" s="483"/>
      <c r="R34" s="483"/>
      <c r="S34" s="483"/>
      <c r="T34" s="483"/>
      <c r="U34" s="483"/>
      <c r="V34" s="483"/>
      <c r="W34" s="483"/>
      <c r="X34" s="483"/>
      <c r="Y34" s="483"/>
      <c r="Z34" s="483"/>
      <c r="AA34" s="483"/>
      <c r="AB34" s="483"/>
      <c r="AC34" s="483"/>
      <c r="AD34" s="483"/>
      <c r="AE34" s="483"/>
      <c r="AF34" s="483"/>
      <c r="AG34" s="483"/>
      <c r="AH34" s="483"/>
      <c r="AI34" s="483"/>
      <c r="AJ34" s="483"/>
    </row>
    <row r="35" spans="1:36" ht="13.15" customHeight="1" x14ac:dyDescent="0.2">
      <c r="A35" s="15" t="s">
        <v>841</v>
      </c>
      <c r="B35" s="483"/>
      <c r="C35" s="483"/>
      <c r="D35" s="483"/>
      <c r="E35" s="483"/>
      <c r="F35" s="483"/>
      <c r="G35" s="483"/>
      <c r="H35" s="483"/>
      <c r="I35" s="483"/>
      <c r="J35" s="483"/>
      <c r="K35" s="483"/>
      <c r="L35" s="483"/>
      <c r="M35" s="483"/>
      <c r="N35" s="483"/>
      <c r="O35" s="483"/>
      <c r="P35" s="483"/>
      <c r="Q35" s="483"/>
      <c r="R35" s="483"/>
      <c r="S35" s="483"/>
      <c r="T35" s="483"/>
      <c r="U35" s="483"/>
      <c r="V35" s="483"/>
      <c r="W35" s="483"/>
      <c r="X35" s="483"/>
      <c r="Y35" s="483"/>
      <c r="Z35" s="483"/>
      <c r="AA35" s="483"/>
      <c r="AB35" s="483"/>
      <c r="AC35" s="483"/>
      <c r="AD35" s="483"/>
      <c r="AE35" s="483"/>
      <c r="AF35" s="483"/>
      <c r="AG35" s="483"/>
      <c r="AH35" s="483"/>
      <c r="AI35" s="483"/>
      <c r="AJ35" s="483"/>
    </row>
    <row r="36" spans="1:36" ht="13.15" customHeight="1" x14ac:dyDescent="0.2">
      <c r="A36" s="19" t="s">
        <v>842</v>
      </c>
      <c r="B36" s="483"/>
      <c r="C36" s="483"/>
      <c r="D36" s="483"/>
      <c r="E36" s="483"/>
      <c r="F36" s="483"/>
      <c r="G36" s="483"/>
      <c r="H36" s="483"/>
      <c r="I36" s="483"/>
      <c r="J36" s="483"/>
      <c r="K36" s="483"/>
      <c r="L36" s="483"/>
      <c r="M36" s="483"/>
      <c r="N36" s="483"/>
      <c r="O36" s="483"/>
      <c r="P36" s="483"/>
      <c r="Q36" s="483"/>
      <c r="R36" s="483"/>
      <c r="S36" s="483"/>
      <c r="T36" s="483"/>
      <c r="U36" s="483"/>
      <c r="V36" s="483"/>
      <c r="W36" s="483"/>
      <c r="X36" s="483"/>
      <c r="Y36" s="483"/>
      <c r="Z36" s="483"/>
      <c r="AA36" s="483"/>
      <c r="AB36" s="483"/>
      <c r="AC36" s="483"/>
      <c r="AD36" s="483"/>
      <c r="AE36" s="483"/>
      <c r="AF36" s="483"/>
      <c r="AG36" s="483"/>
      <c r="AH36" s="483"/>
      <c r="AI36" s="483"/>
      <c r="AJ36" s="483"/>
    </row>
    <row r="37" spans="1:36" ht="13.15" customHeight="1" x14ac:dyDescent="0.2">
      <c r="A37" s="19" t="s">
        <v>843</v>
      </c>
      <c r="B37" s="483"/>
      <c r="C37" s="483"/>
      <c r="D37" s="483"/>
      <c r="E37" s="483"/>
      <c r="F37" s="483"/>
      <c r="G37" s="483"/>
      <c r="H37" s="483"/>
      <c r="I37" s="483"/>
      <c r="J37" s="483"/>
      <c r="K37" s="483"/>
      <c r="L37" s="483"/>
      <c r="M37" s="483"/>
      <c r="N37" s="483"/>
      <c r="O37" s="483"/>
      <c r="P37" s="483"/>
      <c r="Q37" s="483"/>
      <c r="R37" s="483"/>
      <c r="S37" s="483"/>
      <c r="T37" s="483"/>
      <c r="U37" s="483"/>
      <c r="V37" s="483"/>
      <c r="W37" s="483"/>
      <c r="X37" s="483"/>
      <c r="Y37" s="483"/>
      <c r="Z37" s="483"/>
      <c r="AA37" s="483"/>
      <c r="AB37" s="483"/>
      <c r="AC37" s="483"/>
      <c r="AD37" s="483"/>
      <c r="AE37" s="483"/>
      <c r="AF37" s="483"/>
      <c r="AG37" s="483"/>
      <c r="AH37" s="483"/>
      <c r="AI37" s="483"/>
      <c r="AJ37" s="483"/>
    </row>
    <row r="38" spans="1:36" ht="13.15" customHeight="1" x14ac:dyDescent="0.2">
      <c r="A38" s="19" t="s">
        <v>844</v>
      </c>
      <c r="B38" s="483"/>
      <c r="C38" s="483"/>
      <c r="D38" s="483"/>
      <c r="E38" s="483"/>
      <c r="F38" s="483"/>
      <c r="G38" s="483"/>
      <c r="H38" s="483"/>
      <c r="I38" s="483"/>
      <c r="J38" s="483"/>
      <c r="K38" s="483"/>
      <c r="L38" s="483"/>
      <c r="M38" s="483"/>
      <c r="N38" s="483"/>
      <c r="O38" s="483"/>
      <c r="P38" s="483"/>
      <c r="Q38" s="483"/>
      <c r="R38" s="483"/>
      <c r="S38" s="483"/>
      <c r="T38" s="483"/>
      <c r="U38" s="483"/>
      <c r="V38" s="483"/>
      <c r="W38" s="483"/>
      <c r="X38" s="483"/>
      <c r="Y38" s="483"/>
      <c r="Z38" s="483"/>
      <c r="AA38" s="483"/>
      <c r="AB38" s="483"/>
      <c r="AC38" s="483"/>
      <c r="AD38" s="483"/>
      <c r="AE38" s="483"/>
      <c r="AF38" s="483"/>
      <c r="AG38" s="483"/>
      <c r="AH38" s="483"/>
      <c r="AI38" s="483"/>
      <c r="AJ38" s="483"/>
    </row>
    <row r="39" spans="1:36" ht="13.15" customHeight="1" x14ac:dyDescent="0.2">
      <c r="A39" s="19"/>
      <c r="B39" s="484"/>
      <c r="C39" s="484"/>
      <c r="D39" s="484"/>
      <c r="E39" s="484"/>
      <c r="F39" s="484"/>
      <c r="G39" s="484"/>
      <c r="H39" s="484"/>
      <c r="I39" s="484"/>
      <c r="J39" s="484"/>
      <c r="K39" s="484"/>
      <c r="L39" s="484"/>
      <c r="M39" s="484"/>
      <c r="N39" s="484"/>
      <c r="O39" s="484"/>
      <c r="P39" s="484"/>
      <c r="Q39" s="484"/>
      <c r="R39" s="484"/>
      <c r="S39" s="484"/>
      <c r="T39" s="484"/>
      <c r="U39" s="484"/>
      <c r="V39" s="484"/>
      <c r="W39" s="484"/>
      <c r="X39" s="484"/>
      <c r="Y39" s="484"/>
      <c r="Z39" s="484"/>
      <c r="AA39" s="484"/>
      <c r="AB39" s="484"/>
      <c r="AC39" s="484"/>
      <c r="AD39" s="484"/>
      <c r="AE39" s="484"/>
    </row>
    <row r="40" spans="1:36" s="18" customFormat="1" ht="13.15" customHeight="1" x14ac:dyDescent="0.2">
      <c r="A40" s="16" t="s">
        <v>784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</row>
    <row r="41" spans="1:36" ht="13.15" customHeight="1" x14ac:dyDescent="0.2">
      <c r="A41" s="15" t="s">
        <v>845</v>
      </c>
      <c r="B41" s="483"/>
      <c r="C41" s="483"/>
      <c r="D41" s="483"/>
      <c r="E41" s="483"/>
      <c r="F41" s="483"/>
      <c r="G41" s="483"/>
      <c r="H41" s="483"/>
      <c r="I41" s="483"/>
      <c r="J41" s="483"/>
      <c r="K41" s="483"/>
      <c r="L41" s="483"/>
      <c r="M41" s="483"/>
      <c r="N41" s="483"/>
      <c r="O41" s="483"/>
      <c r="P41" s="483"/>
      <c r="Q41" s="483"/>
      <c r="R41" s="483"/>
      <c r="S41" s="483"/>
      <c r="T41" s="483"/>
      <c r="U41" s="483"/>
      <c r="V41" s="483"/>
      <c r="W41" s="483"/>
      <c r="X41" s="483"/>
      <c r="Y41" s="483"/>
      <c r="Z41" s="483"/>
      <c r="AA41" s="483"/>
      <c r="AB41" s="483"/>
      <c r="AC41" s="483"/>
      <c r="AD41" s="483"/>
      <c r="AE41" s="483"/>
      <c r="AF41" s="483"/>
      <c r="AG41" s="483"/>
      <c r="AH41" s="483"/>
      <c r="AI41" s="483"/>
      <c r="AJ41" s="483"/>
    </row>
    <row r="42" spans="1:36" ht="13.15" customHeight="1" x14ac:dyDescent="0.2">
      <c r="A42" s="15"/>
      <c r="B42" s="484"/>
      <c r="C42" s="484"/>
      <c r="D42" s="484"/>
      <c r="E42" s="484"/>
      <c r="F42" s="484"/>
      <c r="G42" s="484"/>
      <c r="H42" s="484"/>
      <c r="I42" s="484"/>
      <c r="J42" s="484"/>
      <c r="K42" s="484"/>
      <c r="L42" s="484"/>
      <c r="M42" s="484"/>
      <c r="N42" s="484"/>
      <c r="O42" s="484"/>
      <c r="P42" s="484"/>
      <c r="Q42" s="484"/>
      <c r="R42" s="484"/>
      <c r="S42" s="484"/>
      <c r="T42" s="484"/>
      <c r="U42" s="484"/>
      <c r="V42" s="484"/>
      <c r="W42" s="484"/>
      <c r="X42" s="484"/>
      <c r="Y42" s="484"/>
      <c r="Z42" s="484"/>
      <c r="AA42" s="484"/>
      <c r="AB42" s="484"/>
      <c r="AC42" s="484"/>
      <c r="AD42" s="484"/>
      <c r="AE42" s="484"/>
      <c r="AF42" s="484"/>
      <c r="AG42" s="484"/>
      <c r="AH42" s="484"/>
      <c r="AI42" s="484"/>
      <c r="AJ42" s="484"/>
    </row>
    <row r="43" spans="1:36" ht="13.15" customHeight="1" x14ac:dyDescent="0.2">
      <c r="A43" s="16" t="s">
        <v>818</v>
      </c>
    </row>
    <row r="44" spans="1:36" s="40" customFormat="1" ht="13.15" customHeight="1" x14ac:dyDescent="0.2">
      <c r="A44" s="15" t="s">
        <v>846</v>
      </c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  <c r="AF44" s="43"/>
      <c r="AG44" s="43"/>
      <c r="AH44" s="43"/>
      <c r="AI44" s="43"/>
      <c r="AJ44" s="43"/>
    </row>
    <row r="45" spans="1:36" s="243" customFormat="1" ht="13.15" customHeight="1" x14ac:dyDescent="0.2">
      <c r="A45" s="16" t="s">
        <v>847</v>
      </c>
      <c r="B45" s="436"/>
    </row>
    <row r="46" spans="1:36" s="243" customFormat="1" ht="13.15" customHeight="1" x14ac:dyDescent="0.2">
      <c r="A46" s="32" t="s">
        <v>848</v>
      </c>
      <c r="B46" s="480"/>
      <c r="C46" s="480"/>
      <c r="D46" s="480"/>
      <c r="E46" s="480"/>
      <c r="F46" s="480"/>
      <c r="G46" s="480"/>
      <c r="H46" s="480"/>
      <c r="I46" s="480"/>
      <c r="J46" s="480"/>
      <c r="K46" s="480"/>
      <c r="L46" s="480"/>
      <c r="M46" s="480"/>
      <c r="N46" s="480"/>
      <c r="O46" s="480"/>
      <c r="P46" s="480"/>
      <c r="Q46" s="480"/>
      <c r="R46" s="480"/>
      <c r="S46" s="480"/>
      <c r="T46" s="480"/>
      <c r="U46" s="480"/>
      <c r="V46" s="480"/>
      <c r="W46" s="480"/>
      <c r="X46" s="480"/>
      <c r="Y46" s="480"/>
      <c r="Z46" s="480"/>
      <c r="AA46" s="480"/>
      <c r="AB46" s="480"/>
      <c r="AC46" s="480"/>
      <c r="AD46" s="480"/>
      <c r="AE46" s="480"/>
      <c r="AF46" s="480"/>
      <c r="AG46" s="480"/>
      <c r="AH46" s="480"/>
      <c r="AI46" s="480"/>
      <c r="AJ46" s="480"/>
    </row>
    <row r="47" spans="1:36" s="243" customFormat="1" ht="13.15" customHeight="1" x14ac:dyDescent="0.2">
      <c r="A47" s="32" t="s">
        <v>849</v>
      </c>
      <c r="B47" s="480"/>
      <c r="C47" s="480"/>
      <c r="D47" s="480"/>
      <c r="E47" s="480"/>
      <c r="F47" s="480"/>
      <c r="G47" s="480"/>
      <c r="H47" s="480"/>
      <c r="I47" s="480"/>
      <c r="J47" s="480"/>
      <c r="K47" s="480"/>
      <c r="L47" s="480"/>
      <c r="M47" s="480"/>
      <c r="N47" s="480"/>
      <c r="O47" s="480"/>
      <c r="P47" s="480"/>
      <c r="Q47" s="480"/>
      <c r="R47" s="480"/>
      <c r="S47" s="480"/>
      <c r="T47" s="480"/>
      <c r="U47" s="480"/>
      <c r="V47" s="480"/>
      <c r="W47" s="480"/>
      <c r="X47" s="480"/>
      <c r="Y47" s="480"/>
      <c r="Z47" s="480"/>
      <c r="AA47" s="480"/>
      <c r="AB47" s="480"/>
      <c r="AC47" s="480"/>
      <c r="AD47" s="480"/>
      <c r="AE47" s="480"/>
      <c r="AF47" s="480"/>
      <c r="AG47" s="480"/>
      <c r="AH47" s="480"/>
      <c r="AI47" s="480"/>
      <c r="AJ47" s="480"/>
    </row>
    <row r="48" spans="1:36" s="243" customFormat="1" ht="13.15" customHeight="1" x14ac:dyDescent="0.2">
      <c r="A48" s="32" t="s">
        <v>850</v>
      </c>
      <c r="B48" s="480"/>
      <c r="C48" s="480"/>
      <c r="D48" s="480"/>
      <c r="E48" s="480"/>
      <c r="F48" s="480"/>
      <c r="G48" s="480"/>
      <c r="H48" s="480"/>
      <c r="I48" s="480"/>
      <c r="J48" s="480"/>
      <c r="K48" s="480"/>
      <c r="L48" s="480"/>
      <c r="M48" s="480"/>
      <c r="N48" s="480"/>
      <c r="O48" s="480"/>
      <c r="P48" s="480"/>
      <c r="Q48" s="480"/>
      <c r="R48" s="480"/>
      <c r="S48" s="480"/>
      <c r="T48" s="480"/>
      <c r="U48" s="480"/>
      <c r="V48" s="480"/>
      <c r="W48" s="480"/>
      <c r="X48" s="480"/>
      <c r="Y48" s="480"/>
      <c r="Z48" s="480"/>
      <c r="AA48" s="480"/>
      <c r="AB48" s="480"/>
      <c r="AC48" s="480"/>
      <c r="AD48" s="480"/>
      <c r="AE48" s="480"/>
      <c r="AF48" s="480"/>
      <c r="AG48" s="480"/>
      <c r="AH48" s="480"/>
      <c r="AI48" s="480"/>
      <c r="AJ48" s="480"/>
    </row>
    <row r="49" spans="1:36" s="243" customFormat="1" ht="13.15" customHeight="1" x14ac:dyDescent="0.2">
      <c r="A49" s="32" t="s">
        <v>851</v>
      </c>
      <c r="B49" s="480"/>
      <c r="C49" s="480"/>
      <c r="D49" s="480"/>
      <c r="E49" s="480"/>
      <c r="F49" s="480"/>
      <c r="G49" s="480"/>
      <c r="H49" s="480"/>
      <c r="I49" s="480"/>
      <c r="J49" s="480"/>
      <c r="K49" s="480"/>
      <c r="L49" s="480"/>
      <c r="M49" s="480"/>
      <c r="N49" s="480"/>
      <c r="O49" s="480"/>
      <c r="P49" s="480"/>
      <c r="Q49" s="480"/>
      <c r="R49" s="480"/>
      <c r="S49" s="480"/>
      <c r="T49" s="480"/>
      <c r="U49" s="480"/>
      <c r="V49" s="480"/>
      <c r="W49" s="480"/>
      <c r="X49" s="480"/>
      <c r="Y49" s="480"/>
      <c r="Z49" s="480"/>
      <c r="AA49" s="480"/>
      <c r="AB49" s="480"/>
      <c r="AC49" s="480"/>
      <c r="AD49" s="480"/>
      <c r="AE49" s="480"/>
      <c r="AF49" s="480"/>
      <c r="AG49" s="480"/>
      <c r="AH49" s="480"/>
      <c r="AI49" s="480"/>
      <c r="AJ49" s="480"/>
    </row>
    <row r="50" spans="1:36" s="243" customFormat="1" ht="13.15" customHeight="1" x14ac:dyDescent="0.2">
      <c r="A50" s="31" t="s">
        <v>852</v>
      </c>
    </row>
    <row r="51" spans="1:36" s="243" customFormat="1" ht="13.15" customHeight="1" x14ac:dyDescent="0.2">
      <c r="A51" s="32" t="s">
        <v>848</v>
      </c>
      <c r="B51" s="480"/>
      <c r="C51" s="480"/>
      <c r="D51" s="480"/>
      <c r="E51" s="480"/>
      <c r="F51" s="480"/>
      <c r="G51" s="480"/>
      <c r="H51" s="480"/>
      <c r="I51" s="480"/>
      <c r="J51" s="480"/>
      <c r="K51" s="480"/>
      <c r="L51" s="480"/>
      <c r="M51" s="480"/>
      <c r="N51" s="480"/>
      <c r="O51" s="480"/>
      <c r="P51" s="480"/>
      <c r="Q51" s="480"/>
      <c r="R51" s="480"/>
      <c r="S51" s="480"/>
      <c r="T51" s="480"/>
      <c r="U51" s="480"/>
      <c r="V51" s="480"/>
      <c r="W51" s="480"/>
      <c r="X51" s="480"/>
      <c r="Y51" s="480"/>
      <c r="Z51" s="480"/>
      <c r="AA51" s="480"/>
      <c r="AB51" s="480"/>
      <c r="AC51" s="480"/>
      <c r="AD51" s="480"/>
      <c r="AE51" s="480"/>
      <c r="AF51" s="480"/>
      <c r="AG51" s="480"/>
      <c r="AH51" s="480"/>
      <c r="AI51" s="480"/>
      <c r="AJ51" s="480"/>
    </row>
    <row r="52" spans="1:36" s="243" customFormat="1" ht="13.15" customHeight="1" x14ac:dyDescent="0.2">
      <c r="A52" s="32" t="s">
        <v>853</v>
      </c>
      <c r="B52" s="480"/>
      <c r="C52" s="480"/>
      <c r="D52" s="480"/>
      <c r="E52" s="480"/>
      <c r="F52" s="480"/>
      <c r="G52" s="480"/>
      <c r="H52" s="480"/>
      <c r="I52" s="480"/>
      <c r="J52" s="480"/>
      <c r="K52" s="480"/>
      <c r="L52" s="480"/>
      <c r="M52" s="480"/>
      <c r="N52" s="480"/>
      <c r="O52" s="480"/>
      <c r="P52" s="480"/>
      <c r="Q52" s="480"/>
      <c r="R52" s="480"/>
      <c r="S52" s="480"/>
      <c r="T52" s="480"/>
      <c r="U52" s="480"/>
      <c r="V52" s="480"/>
      <c r="W52" s="480"/>
      <c r="X52" s="480"/>
      <c r="Y52" s="480"/>
      <c r="Z52" s="480"/>
      <c r="AA52" s="480"/>
      <c r="AB52" s="480"/>
      <c r="AC52" s="480"/>
      <c r="AD52" s="480"/>
      <c r="AE52" s="480"/>
      <c r="AF52" s="480"/>
      <c r="AG52" s="480"/>
      <c r="AH52" s="480"/>
      <c r="AI52" s="480"/>
      <c r="AJ52" s="480"/>
    </row>
    <row r="53" spans="1:36" s="243" customFormat="1" ht="13.15" customHeight="1" x14ac:dyDescent="0.2">
      <c r="A53" s="32" t="s">
        <v>850</v>
      </c>
      <c r="B53" s="480"/>
      <c r="C53" s="480"/>
      <c r="D53" s="480"/>
      <c r="E53" s="480"/>
      <c r="F53" s="480"/>
      <c r="G53" s="480"/>
      <c r="H53" s="480"/>
      <c r="I53" s="480"/>
      <c r="J53" s="480"/>
      <c r="K53" s="480"/>
      <c r="L53" s="480"/>
      <c r="M53" s="480"/>
      <c r="N53" s="480"/>
      <c r="O53" s="480"/>
      <c r="P53" s="480"/>
      <c r="Q53" s="480"/>
      <c r="R53" s="480"/>
      <c r="S53" s="480"/>
      <c r="T53" s="480"/>
      <c r="U53" s="480"/>
      <c r="V53" s="480"/>
      <c r="W53" s="480"/>
      <c r="X53" s="480"/>
      <c r="Y53" s="480"/>
      <c r="Z53" s="480"/>
      <c r="AA53" s="480"/>
      <c r="AB53" s="480"/>
      <c r="AC53" s="480"/>
      <c r="AD53" s="480"/>
      <c r="AE53" s="480"/>
      <c r="AF53" s="480"/>
      <c r="AG53" s="480"/>
      <c r="AH53" s="480"/>
      <c r="AI53" s="480"/>
      <c r="AJ53" s="480"/>
    </row>
    <row r="54" spans="1:36" s="243" customFormat="1" ht="13.15" customHeight="1" x14ac:dyDescent="0.2">
      <c r="A54" s="31" t="s">
        <v>854</v>
      </c>
    </row>
    <row r="55" spans="1:36" s="243" customFormat="1" ht="13.15" customHeight="1" x14ac:dyDescent="0.2">
      <c r="A55" s="444" t="s">
        <v>855</v>
      </c>
      <c r="B55" s="329"/>
      <c r="C55" s="329"/>
      <c r="D55" s="329"/>
      <c r="E55" s="329"/>
      <c r="F55" s="329"/>
      <c r="G55" s="329"/>
      <c r="H55" s="329"/>
      <c r="I55" s="329"/>
      <c r="J55" s="329"/>
      <c r="K55" s="329"/>
      <c r="L55" s="329"/>
      <c r="M55" s="329"/>
      <c r="N55" s="329"/>
      <c r="O55" s="329"/>
      <c r="P55" s="329"/>
      <c r="Q55" s="329"/>
      <c r="R55" s="329"/>
      <c r="S55" s="329"/>
      <c r="T55" s="329"/>
      <c r="U55" s="329"/>
      <c r="V55" s="329"/>
      <c r="W55" s="329"/>
      <c r="X55" s="329"/>
      <c r="Y55" s="329"/>
      <c r="Z55" s="329"/>
      <c r="AA55" s="329"/>
      <c r="AB55" s="329"/>
      <c r="AC55" s="329"/>
      <c r="AD55" s="329"/>
      <c r="AE55" s="329"/>
      <c r="AF55" s="329"/>
      <c r="AG55" s="329"/>
      <c r="AH55" s="329"/>
      <c r="AI55" s="329"/>
      <c r="AJ55" s="329"/>
    </row>
    <row r="56" spans="1:36" s="243" customFormat="1" ht="13.15" customHeight="1" x14ac:dyDescent="0.2">
      <c r="A56" s="444" t="s">
        <v>856</v>
      </c>
      <c r="B56" s="329"/>
      <c r="C56" s="329"/>
      <c r="D56" s="329"/>
      <c r="E56" s="329"/>
      <c r="F56" s="329"/>
      <c r="G56" s="329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29"/>
      <c r="AE56" s="329"/>
      <c r="AF56" s="329"/>
      <c r="AG56" s="329"/>
      <c r="AH56" s="329"/>
      <c r="AI56" s="329"/>
      <c r="AJ56" s="329"/>
    </row>
    <row r="57" spans="1:36" s="243" customFormat="1" ht="13.15" customHeight="1" x14ac:dyDescent="0.2">
      <c r="A57" s="31" t="s">
        <v>820</v>
      </c>
      <c r="B57" s="485"/>
      <c r="C57" s="485"/>
      <c r="D57" s="485"/>
      <c r="E57" s="485"/>
      <c r="F57" s="485"/>
      <c r="G57" s="485"/>
      <c r="H57" s="485"/>
      <c r="I57" s="485"/>
      <c r="J57" s="485"/>
      <c r="K57" s="485"/>
      <c r="L57" s="485"/>
      <c r="M57" s="485"/>
      <c r="N57" s="485"/>
      <c r="O57" s="485"/>
      <c r="P57" s="485"/>
      <c r="Q57" s="485"/>
      <c r="R57" s="485"/>
      <c r="S57" s="485"/>
      <c r="T57" s="485"/>
      <c r="U57" s="485"/>
      <c r="V57" s="485"/>
      <c r="W57" s="485"/>
      <c r="X57" s="485"/>
      <c r="Y57" s="485"/>
      <c r="Z57" s="485"/>
      <c r="AA57" s="485"/>
      <c r="AB57" s="485"/>
      <c r="AC57" s="485"/>
      <c r="AD57" s="485"/>
      <c r="AE57" s="485"/>
      <c r="AF57" s="485"/>
      <c r="AG57" s="485"/>
      <c r="AH57" s="485"/>
      <c r="AI57" s="485"/>
      <c r="AJ57" s="485"/>
    </row>
    <row r="58" spans="1:36" s="243" customFormat="1" ht="13.15" customHeight="1" x14ac:dyDescent="0.2">
      <c r="A58" s="32" t="s">
        <v>848</v>
      </c>
      <c r="B58" s="480"/>
      <c r="C58" s="480"/>
      <c r="D58" s="480"/>
      <c r="E58" s="480"/>
      <c r="F58" s="480"/>
      <c r="G58" s="480"/>
      <c r="H58" s="480"/>
      <c r="I58" s="480"/>
      <c r="J58" s="480"/>
      <c r="K58" s="480"/>
      <c r="L58" s="480"/>
      <c r="M58" s="480"/>
      <c r="N58" s="480"/>
      <c r="O58" s="480"/>
      <c r="P58" s="480"/>
      <c r="Q58" s="480"/>
      <c r="R58" s="480"/>
      <c r="S58" s="480"/>
      <c r="T58" s="480"/>
      <c r="U58" s="480"/>
      <c r="V58" s="480"/>
      <c r="W58" s="480"/>
      <c r="X58" s="480"/>
      <c r="Y58" s="480"/>
      <c r="Z58" s="480"/>
      <c r="AA58" s="480"/>
      <c r="AB58" s="480"/>
      <c r="AC58" s="480"/>
      <c r="AD58" s="480"/>
      <c r="AE58" s="480"/>
      <c r="AF58" s="480"/>
      <c r="AG58" s="480"/>
      <c r="AH58" s="480"/>
      <c r="AI58" s="480"/>
      <c r="AJ58" s="480"/>
    </row>
    <row r="59" spans="1:36" s="243" customFormat="1" ht="13.15" customHeight="1" x14ac:dyDescent="0.2">
      <c r="A59" s="308" t="s">
        <v>857</v>
      </c>
    </row>
    <row r="60" spans="1:36" ht="13.15" customHeight="1" x14ac:dyDescent="0.2">
      <c r="A60" s="32" t="s">
        <v>858</v>
      </c>
      <c r="B60" s="483"/>
      <c r="C60" s="483"/>
      <c r="D60" s="483"/>
      <c r="E60" s="483"/>
      <c r="F60" s="483"/>
      <c r="G60" s="483"/>
      <c r="H60" s="483"/>
      <c r="I60" s="483"/>
      <c r="J60" s="483"/>
      <c r="K60" s="483"/>
      <c r="L60" s="483"/>
      <c r="M60" s="483"/>
      <c r="N60" s="483"/>
      <c r="O60" s="483"/>
      <c r="P60" s="483"/>
      <c r="Q60" s="483"/>
      <c r="R60" s="483"/>
      <c r="S60" s="483"/>
      <c r="T60" s="483"/>
      <c r="U60" s="483"/>
      <c r="V60" s="483"/>
      <c r="W60" s="483"/>
      <c r="X60" s="483"/>
      <c r="Y60" s="483"/>
      <c r="Z60" s="483"/>
      <c r="AA60" s="483"/>
      <c r="AB60" s="483"/>
      <c r="AC60" s="483"/>
      <c r="AD60" s="483"/>
      <c r="AE60" s="483"/>
      <c r="AF60" s="483"/>
      <c r="AG60" s="483"/>
      <c r="AH60" s="483"/>
      <c r="AI60" s="483"/>
      <c r="AJ60" s="483"/>
    </row>
    <row r="61" spans="1:36" ht="13.15" customHeight="1" x14ac:dyDescent="0.2">
      <c r="A61" s="32" t="s">
        <v>859</v>
      </c>
      <c r="B61" s="483"/>
      <c r="C61" s="483"/>
      <c r="D61" s="483"/>
      <c r="E61" s="483"/>
      <c r="F61" s="483"/>
      <c r="G61" s="483"/>
      <c r="H61" s="483"/>
      <c r="I61" s="483"/>
      <c r="J61" s="483"/>
      <c r="K61" s="483"/>
      <c r="L61" s="483"/>
      <c r="M61" s="483"/>
      <c r="N61" s="483"/>
      <c r="O61" s="483"/>
      <c r="P61" s="483"/>
      <c r="Q61" s="483"/>
      <c r="R61" s="483"/>
      <c r="S61" s="483"/>
      <c r="T61" s="483"/>
      <c r="U61" s="483"/>
      <c r="V61" s="483"/>
      <c r="W61" s="483"/>
      <c r="X61" s="483"/>
      <c r="Y61" s="483"/>
      <c r="Z61" s="483"/>
      <c r="AA61" s="483"/>
      <c r="AB61" s="483"/>
      <c r="AC61" s="483"/>
      <c r="AD61" s="483"/>
      <c r="AE61" s="483"/>
      <c r="AF61" s="483"/>
      <c r="AG61" s="483"/>
      <c r="AH61" s="483"/>
      <c r="AI61" s="483"/>
      <c r="AJ61" s="483"/>
    </row>
    <row r="62" spans="1:36" ht="13.15" customHeight="1" x14ac:dyDescent="0.2">
      <c r="A62" s="32" t="s">
        <v>860</v>
      </c>
      <c r="B62" s="483"/>
      <c r="C62" s="483"/>
      <c r="D62" s="483"/>
      <c r="E62" s="483"/>
      <c r="F62" s="483"/>
      <c r="G62" s="483"/>
      <c r="H62" s="483"/>
      <c r="I62" s="483"/>
      <c r="J62" s="483"/>
      <c r="K62" s="483"/>
      <c r="L62" s="483"/>
      <c r="M62" s="483"/>
      <c r="N62" s="483"/>
      <c r="O62" s="483"/>
      <c r="P62" s="483"/>
      <c r="Q62" s="483"/>
      <c r="R62" s="483"/>
      <c r="S62" s="483"/>
      <c r="T62" s="483"/>
      <c r="U62" s="483"/>
      <c r="V62" s="483"/>
      <c r="W62" s="483"/>
      <c r="X62" s="483"/>
      <c r="Y62" s="483"/>
      <c r="Z62" s="483"/>
      <c r="AA62" s="483"/>
      <c r="AB62" s="483"/>
      <c r="AC62" s="483"/>
      <c r="AD62" s="483"/>
      <c r="AE62" s="483"/>
      <c r="AF62" s="483"/>
      <c r="AG62" s="483"/>
      <c r="AH62" s="483"/>
      <c r="AI62" s="483"/>
      <c r="AJ62" s="483"/>
    </row>
    <row r="63" spans="1:36" ht="13.15" customHeight="1" x14ac:dyDescent="0.2">
      <c r="A63" s="32" t="s">
        <v>861</v>
      </c>
      <c r="B63" s="483"/>
      <c r="C63" s="483"/>
      <c r="D63" s="483"/>
      <c r="E63" s="483"/>
      <c r="F63" s="483"/>
      <c r="G63" s="483"/>
      <c r="H63" s="483"/>
      <c r="I63" s="483"/>
      <c r="J63" s="483"/>
      <c r="K63" s="483"/>
      <c r="L63" s="483"/>
      <c r="M63" s="483"/>
      <c r="N63" s="483"/>
      <c r="O63" s="483"/>
      <c r="P63" s="483"/>
      <c r="Q63" s="483"/>
      <c r="R63" s="483"/>
      <c r="S63" s="483"/>
      <c r="T63" s="483"/>
      <c r="U63" s="483"/>
      <c r="V63" s="483"/>
      <c r="W63" s="483"/>
      <c r="X63" s="483"/>
      <c r="Y63" s="483"/>
      <c r="Z63" s="483"/>
      <c r="AA63" s="483"/>
      <c r="AB63" s="483"/>
      <c r="AC63" s="483"/>
      <c r="AD63" s="483"/>
      <c r="AE63" s="483"/>
      <c r="AF63" s="483"/>
      <c r="AG63" s="483"/>
      <c r="AH63" s="483"/>
      <c r="AI63" s="483"/>
      <c r="AJ63" s="483"/>
    </row>
    <row r="64" spans="1:36" ht="13.15" customHeight="1" x14ac:dyDescent="0.2">
      <c r="A64" s="32" t="s">
        <v>862</v>
      </c>
      <c r="B64" s="483"/>
      <c r="C64" s="483"/>
      <c r="D64" s="483"/>
      <c r="E64" s="483"/>
      <c r="F64" s="483"/>
      <c r="G64" s="483"/>
      <c r="H64" s="483"/>
      <c r="I64" s="483"/>
      <c r="J64" s="483"/>
      <c r="K64" s="483"/>
      <c r="L64" s="483"/>
      <c r="M64" s="483"/>
      <c r="N64" s="483"/>
      <c r="O64" s="483"/>
      <c r="P64" s="483"/>
      <c r="Q64" s="483"/>
      <c r="R64" s="483"/>
      <c r="S64" s="483"/>
      <c r="T64" s="483"/>
      <c r="U64" s="483"/>
      <c r="V64" s="483"/>
      <c r="W64" s="483"/>
      <c r="X64" s="483"/>
      <c r="Y64" s="483"/>
      <c r="Z64" s="483"/>
      <c r="AA64" s="483"/>
      <c r="AB64" s="483"/>
      <c r="AC64" s="483"/>
      <c r="AD64" s="483"/>
      <c r="AE64" s="483"/>
      <c r="AF64" s="483"/>
      <c r="AG64" s="483"/>
      <c r="AH64" s="483"/>
      <c r="AI64" s="483"/>
      <c r="AJ64" s="483"/>
    </row>
    <row r="66" spans="1:36" s="245" customFormat="1" ht="13.15" customHeight="1" x14ac:dyDescent="0.2">
      <c r="A66" s="244" t="s">
        <v>863</v>
      </c>
    </row>
    <row r="67" spans="1:36" s="245" customFormat="1" ht="13.15" customHeight="1" x14ac:dyDescent="0.2">
      <c r="A67" s="15" t="s">
        <v>864</v>
      </c>
      <c r="B67" s="328"/>
      <c r="C67" s="328"/>
      <c r="D67" s="328"/>
      <c r="E67" s="328"/>
      <c r="F67" s="328"/>
      <c r="G67" s="328"/>
      <c r="H67" s="328"/>
      <c r="I67" s="328"/>
      <c r="J67" s="328"/>
      <c r="K67" s="328"/>
      <c r="L67" s="328"/>
      <c r="M67" s="328"/>
      <c r="N67" s="328"/>
      <c r="O67" s="328"/>
      <c r="P67" s="328"/>
      <c r="Q67" s="328"/>
      <c r="R67" s="328"/>
      <c r="S67" s="328"/>
      <c r="T67" s="328"/>
      <c r="U67" s="328"/>
      <c r="V67" s="328"/>
      <c r="W67" s="328"/>
      <c r="X67" s="328"/>
      <c r="Y67" s="328"/>
      <c r="Z67" s="328"/>
      <c r="AA67" s="328"/>
      <c r="AB67" s="328"/>
      <c r="AC67" s="328"/>
      <c r="AD67" s="328"/>
      <c r="AE67" s="328"/>
      <c r="AF67" s="328"/>
      <c r="AG67" s="328"/>
      <c r="AH67" s="328"/>
      <c r="AI67" s="328"/>
      <c r="AJ67" s="328"/>
    </row>
    <row r="68" spans="1:36" s="245" customFormat="1" ht="13.15" customHeight="1" x14ac:dyDescent="0.2">
      <c r="A68" s="15" t="s">
        <v>865</v>
      </c>
      <c r="B68" s="246"/>
      <c r="C68" s="246"/>
      <c r="D68" s="246"/>
      <c r="E68" s="246"/>
      <c r="F68" s="246"/>
      <c r="G68" s="246"/>
      <c r="H68" s="246"/>
      <c r="I68" s="246"/>
      <c r="J68" s="246"/>
      <c r="K68" s="246"/>
      <c r="L68" s="246"/>
      <c r="M68" s="246"/>
      <c r="N68" s="246"/>
      <c r="O68" s="246"/>
      <c r="P68" s="246"/>
      <c r="Q68" s="246"/>
      <c r="R68" s="246"/>
      <c r="S68" s="246"/>
      <c r="T68" s="246"/>
      <c r="U68" s="246"/>
      <c r="V68" s="246"/>
      <c r="W68" s="246"/>
      <c r="X68" s="246"/>
      <c r="Y68" s="246"/>
      <c r="Z68" s="246"/>
      <c r="AA68" s="246"/>
      <c r="AB68" s="246"/>
      <c r="AC68" s="246"/>
      <c r="AD68" s="246"/>
      <c r="AE68" s="246"/>
      <c r="AF68" s="246"/>
      <c r="AG68" s="246"/>
      <c r="AH68" s="246"/>
      <c r="AI68" s="246"/>
      <c r="AJ68" s="246"/>
    </row>
    <row r="69" spans="1:36" s="245" customFormat="1" ht="13.15" customHeight="1" x14ac:dyDescent="0.2">
      <c r="A69" s="15" t="s">
        <v>850</v>
      </c>
      <c r="B69" s="328"/>
      <c r="C69" s="328"/>
      <c r="D69" s="328"/>
      <c r="E69" s="328"/>
      <c r="F69" s="328"/>
      <c r="G69" s="328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8"/>
      <c r="S69" s="328"/>
      <c r="T69" s="328"/>
      <c r="U69" s="328"/>
      <c r="V69" s="328"/>
      <c r="W69" s="328"/>
      <c r="X69" s="328"/>
      <c r="Y69" s="328"/>
      <c r="Z69" s="328"/>
      <c r="AA69" s="328"/>
      <c r="AB69" s="328"/>
      <c r="AC69" s="328"/>
      <c r="AD69" s="328"/>
      <c r="AE69" s="328"/>
      <c r="AF69" s="328"/>
      <c r="AG69" s="328"/>
      <c r="AH69" s="328"/>
      <c r="AI69" s="328"/>
      <c r="AJ69" s="328"/>
    </row>
    <row r="70" spans="1:36" s="245" customFormat="1" ht="13.15" customHeight="1" x14ac:dyDescent="0.2">
      <c r="A70" s="42"/>
      <c r="B70" s="246"/>
      <c r="C70" s="246"/>
      <c r="D70" s="246"/>
      <c r="E70" s="246"/>
      <c r="F70" s="246"/>
      <c r="G70" s="246"/>
      <c r="H70" s="246"/>
      <c r="I70" s="246"/>
      <c r="J70" s="246"/>
      <c r="K70" s="246"/>
      <c r="L70" s="246"/>
      <c r="M70" s="246"/>
      <c r="N70" s="246"/>
      <c r="O70" s="246"/>
      <c r="P70" s="246"/>
      <c r="Q70" s="246"/>
      <c r="R70" s="246"/>
      <c r="S70" s="246"/>
      <c r="T70" s="246"/>
      <c r="U70" s="246"/>
      <c r="V70" s="246"/>
      <c r="W70" s="246"/>
      <c r="X70" s="246"/>
      <c r="Y70" s="246"/>
      <c r="Z70" s="246"/>
      <c r="AA70" s="246"/>
      <c r="AB70" s="246"/>
      <c r="AC70" s="246"/>
      <c r="AD70" s="246"/>
      <c r="AE70" s="246"/>
      <c r="AF70" s="246"/>
      <c r="AG70" s="246"/>
      <c r="AH70" s="246"/>
      <c r="AI70" s="246"/>
      <c r="AJ70" s="246"/>
    </row>
    <row r="71" spans="1:36" s="245" customFormat="1" ht="13.15" customHeight="1" x14ac:dyDescent="0.2">
      <c r="A71" s="244" t="s">
        <v>822</v>
      </c>
      <c r="B71" s="246"/>
      <c r="C71" s="246"/>
      <c r="D71" s="246"/>
      <c r="E71" s="246"/>
      <c r="F71" s="246"/>
      <c r="G71" s="246"/>
      <c r="H71" s="246"/>
      <c r="I71" s="246"/>
      <c r="J71" s="246"/>
      <c r="K71" s="246"/>
      <c r="L71" s="246"/>
      <c r="M71" s="246"/>
      <c r="N71" s="246"/>
      <c r="O71" s="246"/>
      <c r="P71" s="246"/>
      <c r="Q71" s="246"/>
      <c r="R71" s="246"/>
      <c r="S71" s="246"/>
      <c r="T71" s="246"/>
      <c r="U71" s="246"/>
      <c r="V71" s="246"/>
      <c r="W71" s="246"/>
      <c r="X71" s="246"/>
      <c r="Y71" s="246"/>
      <c r="Z71" s="246"/>
      <c r="AA71" s="246"/>
      <c r="AB71" s="246"/>
      <c r="AC71" s="246"/>
      <c r="AD71" s="246"/>
      <c r="AE71" s="246"/>
      <c r="AF71" s="246"/>
      <c r="AG71" s="246"/>
      <c r="AH71" s="246"/>
      <c r="AI71" s="246"/>
      <c r="AJ71" s="246"/>
    </row>
    <row r="72" spans="1:36" s="245" customFormat="1" ht="13.15" customHeight="1" x14ac:dyDescent="0.2">
      <c r="A72" s="15" t="s">
        <v>866</v>
      </c>
      <c r="B72" s="379"/>
      <c r="C72" s="328"/>
      <c r="D72" s="328"/>
      <c r="E72" s="328"/>
      <c r="F72" s="328"/>
      <c r="G72" s="328"/>
      <c r="H72" s="328"/>
      <c r="I72" s="328"/>
      <c r="J72" s="328"/>
      <c r="K72" s="328"/>
      <c r="L72" s="328"/>
      <c r="M72" s="328"/>
      <c r="N72" s="328"/>
      <c r="O72" s="328"/>
      <c r="P72" s="328"/>
      <c r="Q72" s="328"/>
      <c r="R72" s="328"/>
      <c r="S72" s="328"/>
      <c r="T72" s="328"/>
      <c r="U72" s="328"/>
      <c r="V72" s="328"/>
      <c r="W72" s="328"/>
      <c r="X72" s="328"/>
      <c r="Y72" s="328"/>
      <c r="Z72" s="328"/>
      <c r="AA72" s="328"/>
      <c r="AB72" s="328"/>
      <c r="AC72" s="328"/>
      <c r="AD72" s="328"/>
      <c r="AE72" s="328"/>
      <c r="AF72" s="328"/>
      <c r="AG72" s="328"/>
      <c r="AH72" s="328"/>
      <c r="AI72" s="328"/>
      <c r="AJ72" s="328"/>
    </row>
    <row r="73" spans="1:36" s="243" customFormat="1" ht="13.15" customHeight="1" x14ac:dyDescent="0.2">
      <c r="A73" s="15" t="s">
        <v>865</v>
      </c>
      <c r="B73" s="246"/>
      <c r="C73" s="246"/>
      <c r="D73" s="246"/>
      <c r="E73" s="246"/>
      <c r="F73" s="246"/>
      <c r="G73" s="246"/>
      <c r="H73" s="246"/>
      <c r="I73" s="246"/>
      <c r="J73" s="246"/>
      <c r="K73" s="246"/>
      <c r="L73" s="246"/>
      <c r="M73" s="246"/>
      <c r="N73" s="246"/>
      <c r="O73" s="246"/>
      <c r="P73" s="246"/>
      <c r="Q73" s="246"/>
      <c r="R73" s="246"/>
      <c r="S73" s="246"/>
      <c r="T73" s="246"/>
      <c r="U73" s="246"/>
      <c r="V73" s="246"/>
      <c r="W73" s="246"/>
      <c r="X73" s="246"/>
      <c r="Y73" s="246"/>
      <c r="Z73" s="246"/>
      <c r="AA73" s="246"/>
      <c r="AB73" s="246"/>
      <c r="AC73" s="246"/>
      <c r="AD73" s="246"/>
      <c r="AE73" s="246"/>
      <c r="AF73" s="246"/>
      <c r="AG73" s="246"/>
      <c r="AH73" s="246"/>
      <c r="AI73" s="246"/>
      <c r="AJ73" s="246"/>
    </row>
    <row r="74" spans="1:36" s="326" customFormat="1" ht="13.15" customHeight="1" x14ac:dyDescent="0.2">
      <c r="A74" s="15" t="s">
        <v>850</v>
      </c>
      <c r="B74" s="328"/>
      <c r="C74" s="328"/>
      <c r="D74" s="328"/>
      <c r="E74" s="328"/>
      <c r="F74" s="328"/>
      <c r="G74" s="328"/>
      <c r="H74" s="328"/>
      <c r="I74" s="328"/>
      <c r="J74" s="328"/>
      <c r="K74" s="328"/>
      <c r="L74" s="328"/>
      <c r="M74" s="328"/>
      <c r="N74" s="328"/>
      <c r="O74" s="328"/>
      <c r="P74" s="328"/>
      <c r="Q74" s="328"/>
      <c r="R74" s="328"/>
      <c r="S74" s="328"/>
      <c r="T74" s="328"/>
      <c r="U74" s="328"/>
      <c r="V74" s="328"/>
      <c r="W74" s="328"/>
      <c r="X74" s="328"/>
      <c r="Y74" s="328"/>
      <c r="Z74" s="328"/>
      <c r="AA74" s="328"/>
      <c r="AB74" s="328"/>
      <c r="AC74" s="328"/>
      <c r="AD74" s="328"/>
      <c r="AE74" s="328"/>
      <c r="AF74" s="328"/>
      <c r="AG74" s="328"/>
      <c r="AH74" s="328"/>
      <c r="AI74" s="328"/>
      <c r="AJ74" s="328"/>
    </row>
    <row r="75" spans="1:36" s="243" customFormat="1" ht="13.15" customHeight="1" x14ac:dyDescent="0.2">
      <c r="A75" s="145"/>
    </row>
    <row r="76" spans="1:36" s="243" customFormat="1" ht="13.15" customHeight="1" x14ac:dyDescent="0.2">
      <c r="A76" s="244" t="s">
        <v>867</v>
      </c>
    </row>
    <row r="77" spans="1:36" s="243" customFormat="1" ht="13.15" customHeight="1" x14ac:dyDescent="0.2">
      <c r="A77" s="15" t="s">
        <v>866</v>
      </c>
      <c r="B77" s="329"/>
      <c r="C77" s="329"/>
      <c r="D77" s="329"/>
      <c r="E77" s="329"/>
      <c r="F77" s="329"/>
      <c r="G77" s="329"/>
      <c r="H77" s="329"/>
      <c r="I77" s="329"/>
      <c r="J77" s="329"/>
      <c r="K77" s="329"/>
      <c r="L77" s="329"/>
      <c r="M77" s="329"/>
      <c r="N77" s="329"/>
      <c r="O77" s="329"/>
      <c r="P77" s="329"/>
      <c r="Q77" s="329"/>
      <c r="R77" s="329"/>
      <c r="S77" s="329"/>
      <c r="T77" s="329"/>
      <c r="U77" s="329"/>
      <c r="V77" s="329"/>
      <c r="W77" s="329"/>
      <c r="X77" s="329"/>
      <c r="Y77" s="329"/>
      <c r="Z77" s="329"/>
      <c r="AA77" s="329"/>
      <c r="AB77" s="329"/>
      <c r="AC77" s="329"/>
      <c r="AD77" s="329"/>
      <c r="AE77" s="329"/>
      <c r="AF77" s="329"/>
      <c r="AG77" s="329"/>
      <c r="AH77" s="329"/>
      <c r="AI77" s="329"/>
      <c r="AJ77" s="329"/>
    </row>
    <row r="78" spans="1:36" s="243" customFormat="1" ht="13.15" customHeight="1" x14ac:dyDescent="0.2">
      <c r="A78" s="15" t="s">
        <v>865</v>
      </c>
      <c r="B78" s="246"/>
      <c r="C78" s="246"/>
      <c r="D78" s="246"/>
      <c r="E78" s="246"/>
      <c r="F78" s="246"/>
      <c r="G78" s="246"/>
      <c r="H78" s="246"/>
      <c r="I78" s="246"/>
      <c r="J78" s="246"/>
      <c r="K78" s="246"/>
      <c r="L78" s="246"/>
      <c r="M78" s="246"/>
      <c r="N78" s="246"/>
      <c r="O78" s="246"/>
      <c r="P78" s="246"/>
      <c r="Q78" s="246"/>
      <c r="R78" s="246"/>
      <c r="S78" s="246"/>
      <c r="T78" s="246"/>
      <c r="U78" s="246"/>
      <c r="V78" s="246"/>
      <c r="W78" s="246"/>
      <c r="X78" s="246"/>
      <c r="Y78" s="246"/>
      <c r="Z78" s="246"/>
      <c r="AA78" s="246"/>
      <c r="AB78" s="246"/>
      <c r="AC78" s="246"/>
      <c r="AD78" s="246"/>
      <c r="AE78" s="246"/>
      <c r="AF78" s="246"/>
      <c r="AG78" s="246"/>
      <c r="AH78" s="246"/>
      <c r="AI78" s="246"/>
      <c r="AJ78" s="246"/>
    </row>
    <row r="79" spans="1:36" s="245" customFormat="1" ht="13.15" customHeight="1" x14ac:dyDescent="0.2">
      <c r="A79" s="15" t="s">
        <v>850</v>
      </c>
      <c r="B79" s="328"/>
      <c r="C79" s="328"/>
      <c r="D79" s="328"/>
      <c r="E79" s="328"/>
      <c r="F79" s="328"/>
      <c r="G79" s="328"/>
      <c r="H79" s="328"/>
      <c r="I79" s="328"/>
      <c r="J79" s="328"/>
      <c r="K79" s="328"/>
      <c r="L79" s="328"/>
      <c r="M79" s="328"/>
      <c r="N79" s="328"/>
      <c r="O79" s="328"/>
      <c r="P79" s="328"/>
      <c r="Q79" s="328"/>
      <c r="R79" s="328"/>
      <c r="S79" s="328"/>
      <c r="T79" s="328"/>
      <c r="U79" s="328"/>
      <c r="V79" s="328"/>
      <c r="W79" s="328"/>
      <c r="X79" s="328"/>
      <c r="Y79" s="328"/>
      <c r="Z79" s="328"/>
      <c r="AA79" s="328"/>
      <c r="AB79" s="328"/>
      <c r="AC79" s="328"/>
      <c r="AD79" s="328"/>
      <c r="AE79" s="328"/>
      <c r="AF79" s="328"/>
      <c r="AG79" s="328"/>
      <c r="AH79" s="328"/>
      <c r="AI79" s="328"/>
      <c r="AJ79" s="328"/>
    </row>
    <row r="81" spans="1:36" s="245" customFormat="1" ht="13.15" customHeight="1" x14ac:dyDescent="0.2">
      <c r="A81" s="244" t="s">
        <v>868</v>
      </c>
    </row>
    <row r="82" spans="1:36" s="245" customFormat="1" ht="13.15" customHeight="1" x14ac:dyDescent="0.2">
      <c r="A82" s="15" t="s">
        <v>850</v>
      </c>
      <c r="B82" s="246"/>
      <c r="C82" s="246"/>
      <c r="D82" s="246"/>
      <c r="E82" s="246"/>
      <c r="F82" s="246"/>
      <c r="G82" s="246"/>
      <c r="H82" s="246"/>
      <c r="I82" s="246"/>
      <c r="J82" s="246"/>
      <c r="K82" s="246"/>
      <c r="L82" s="246"/>
      <c r="M82" s="246"/>
      <c r="N82" s="246"/>
      <c r="O82" s="246"/>
      <c r="P82" s="246"/>
      <c r="Q82" s="246"/>
      <c r="R82" s="246"/>
      <c r="S82" s="246"/>
      <c r="T82" s="246"/>
      <c r="U82" s="246"/>
      <c r="V82" s="246"/>
      <c r="W82" s="246"/>
      <c r="X82" s="246"/>
      <c r="Y82" s="246"/>
      <c r="Z82" s="246"/>
      <c r="AA82" s="246"/>
      <c r="AB82" s="246"/>
      <c r="AC82" s="246"/>
      <c r="AD82" s="246"/>
      <c r="AE82" s="246"/>
      <c r="AF82" s="246"/>
      <c r="AG82" s="246"/>
      <c r="AH82" s="246"/>
      <c r="AI82" s="246"/>
      <c r="AJ82" s="246"/>
    </row>
    <row r="83" spans="1:36" s="245" customFormat="1" ht="13.15" customHeight="1" x14ac:dyDescent="0.2">
      <c r="A83" s="15" t="s">
        <v>851</v>
      </c>
      <c r="B83" s="246"/>
      <c r="C83" s="246"/>
      <c r="D83" s="246"/>
      <c r="E83" s="246"/>
      <c r="F83" s="246"/>
      <c r="G83" s="246"/>
      <c r="H83" s="246"/>
      <c r="I83" s="246"/>
      <c r="J83" s="246"/>
      <c r="K83" s="246"/>
      <c r="L83" s="246"/>
      <c r="M83" s="246"/>
      <c r="N83" s="246"/>
      <c r="O83" s="246"/>
      <c r="P83" s="246"/>
      <c r="Q83" s="246"/>
      <c r="R83" s="246"/>
      <c r="S83" s="246"/>
      <c r="T83" s="246"/>
      <c r="U83" s="246"/>
      <c r="V83" s="246"/>
      <c r="W83" s="246"/>
      <c r="X83" s="246"/>
      <c r="Y83" s="246"/>
      <c r="Z83" s="246"/>
      <c r="AA83" s="246"/>
      <c r="AB83" s="246"/>
      <c r="AC83" s="246"/>
      <c r="AD83" s="246"/>
      <c r="AE83" s="246"/>
      <c r="AF83" s="246"/>
      <c r="AG83" s="246"/>
      <c r="AH83" s="246"/>
      <c r="AI83" s="246"/>
      <c r="AJ83" s="246"/>
    </row>
    <row r="84" spans="1:36" s="245" customFormat="1" ht="13.15" customHeight="1" x14ac:dyDescent="0.2">
      <c r="A84" s="15" t="s">
        <v>869</v>
      </c>
      <c r="B84" s="246"/>
      <c r="C84" s="246"/>
      <c r="D84" s="246"/>
      <c r="E84" s="246"/>
      <c r="F84" s="246"/>
      <c r="G84" s="246"/>
      <c r="H84" s="246"/>
      <c r="I84" s="246"/>
      <c r="J84" s="246"/>
      <c r="K84" s="246"/>
      <c r="L84" s="246"/>
      <c r="M84" s="246"/>
      <c r="N84" s="246"/>
      <c r="O84" s="246"/>
      <c r="P84" s="246"/>
      <c r="Q84" s="246"/>
      <c r="R84" s="246"/>
      <c r="S84" s="246"/>
      <c r="T84" s="246"/>
      <c r="U84" s="246"/>
      <c r="V84" s="246"/>
      <c r="W84" s="246"/>
      <c r="X84" s="246"/>
      <c r="Y84" s="246"/>
      <c r="Z84" s="246"/>
      <c r="AA84" s="246"/>
      <c r="AB84" s="246"/>
      <c r="AC84" s="246"/>
      <c r="AD84" s="246"/>
      <c r="AE84" s="246"/>
      <c r="AF84" s="246"/>
      <c r="AG84" s="246"/>
      <c r="AH84" s="246"/>
      <c r="AI84" s="246"/>
      <c r="AJ84" s="246"/>
    </row>
    <row r="85" spans="1:36" s="245" customFormat="1" ht="13.15" customHeight="1" x14ac:dyDescent="0.2">
      <c r="A85" s="15" t="s">
        <v>870</v>
      </c>
      <c r="B85" s="246"/>
      <c r="C85" s="246"/>
      <c r="D85" s="246"/>
      <c r="E85" s="246"/>
      <c r="F85" s="246"/>
      <c r="G85" s="246"/>
      <c r="H85" s="246"/>
      <c r="I85" s="246"/>
      <c r="J85" s="246"/>
      <c r="K85" s="246"/>
      <c r="L85" s="246"/>
      <c r="M85" s="246"/>
      <c r="N85" s="246"/>
      <c r="O85" s="246"/>
      <c r="P85" s="246"/>
      <c r="Q85" s="246"/>
      <c r="R85" s="246"/>
      <c r="S85" s="246"/>
      <c r="T85" s="246"/>
      <c r="U85" s="246"/>
      <c r="V85" s="246"/>
      <c r="W85" s="246"/>
      <c r="X85" s="246"/>
      <c r="Y85" s="246"/>
      <c r="Z85" s="246"/>
      <c r="AA85" s="246"/>
      <c r="AB85" s="246"/>
      <c r="AC85" s="246"/>
      <c r="AD85" s="246"/>
      <c r="AE85" s="246"/>
      <c r="AF85" s="246"/>
      <c r="AG85" s="246"/>
      <c r="AH85" s="246"/>
      <c r="AI85" s="246"/>
      <c r="AJ85" s="246"/>
    </row>
    <row r="86" spans="1:36" s="245" customFormat="1" ht="13.15" customHeight="1" x14ac:dyDescent="0.2">
      <c r="A86" s="15" t="s">
        <v>871</v>
      </c>
      <c r="B86" s="246"/>
      <c r="C86" s="246"/>
      <c r="D86" s="246"/>
      <c r="E86" s="246"/>
      <c r="F86" s="246"/>
      <c r="G86" s="246"/>
      <c r="H86" s="246"/>
      <c r="I86" s="246"/>
      <c r="J86" s="246"/>
      <c r="K86" s="246"/>
      <c r="L86" s="246"/>
      <c r="M86" s="246"/>
      <c r="N86" s="246"/>
      <c r="O86" s="246"/>
      <c r="P86" s="246"/>
      <c r="Q86" s="246"/>
      <c r="R86" s="246"/>
      <c r="S86" s="246"/>
      <c r="T86" s="246"/>
      <c r="U86" s="246"/>
      <c r="V86" s="246"/>
      <c r="W86" s="246"/>
      <c r="X86" s="246"/>
      <c r="Y86" s="246"/>
      <c r="Z86" s="246"/>
      <c r="AA86" s="246"/>
      <c r="AB86" s="246"/>
      <c r="AC86" s="246"/>
      <c r="AD86" s="246"/>
      <c r="AE86" s="246"/>
      <c r="AF86" s="246"/>
      <c r="AG86" s="246"/>
      <c r="AH86" s="246"/>
      <c r="AI86" s="246"/>
      <c r="AJ86" s="246"/>
    </row>
  </sheetData>
  <pageMargins left="0.511811024" right="0.511811024" top="0.78740157499999996" bottom="0.78740157499999996" header="0.31496062000000002" footer="0.31496062000000002"/>
  <pageSetup paperSize="9" scale="43" fitToWidth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Planilha6"/>
  <dimension ref="A1:N63"/>
  <sheetViews>
    <sheetView showGridLines="0" zoomScale="85" zoomScaleNormal="85" workbookViewId="0">
      <selection activeCell="A4" sqref="A4"/>
    </sheetView>
  </sheetViews>
  <sheetFormatPr defaultColWidth="8.7109375" defaultRowHeight="13.15" customHeight="1" x14ac:dyDescent="0.2"/>
  <cols>
    <col min="1" max="1" width="55.5703125" style="13" customWidth="1"/>
    <col min="2" max="2" width="16.7109375" style="28" customWidth="1"/>
    <col min="3" max="3" width="8.42578125" style="14" bestFit="1" customWidth="1"/>
    <col min="4" max="4" width="9.42578125" style="14" bestFit="1" customWidth="1"/>
    <col min="5" max="5" width="9.42578125" style="14" customWidth="1"/>
    <col min="6" max="6" width="10.42578125" style="14" bestFit="1" customWidth="1"/>
    <col min="7" max="7" width="12.28515625" style="14" bestFit="1" customWidth="1"/>
    <col min="8" max="8" width="19.42578125" style="14" bestFit="1" customWidth="1"/>
    <col min="9" max="9" width="7.42578125" style="14" bestFit="1" customWidth="1"/>
    <col min="10" max="10" width="5.28515625" style="14" bestFit="1" customWidth="1"/>
    <col min="11" max="13" width="8.7109375" style="14"/>
    <col min="14" max="14" width="10.5703125" style="14" bestFit="1" customWidth="1"/>
    <col min="15" max="16384" width="8.7109375" style="14"/>
  </cols>
  <sheetData>
    <row r="1" spans="1:10" s="68" customFormat="1" ht="13.15" customHeight="1" x14ac:dyDescent="0.2">
      <c r="A1" s="21" t="s">
        <v>0</v>
      </c>
      <c r="B1" s="71"/>
    </row>
    <row r="2" spans="1:10" s="68" customFormat="1" ht="13.15" customHeight="1" x14ac:dyDescent="0.2">
      <c r="A2" s="21" t="s">
        <v>1</v>
      </c>
      <c r="B2" s="71"/>
    </row>
    <row r="3" spans="1:10" s="68" customFormat="1" ht="13.15" customHeight="1" x14ac:dyDescent="0.2">
      <c r="A3" s="21" t="s">
        <v>872</v>
      </c>
      <c r="B3" s="71"/>
    </row>
    <row r="5" spans="1:10" s="18" customFormat="1" ht="13.15" customHeight="1" x14ac:dyDescent="0.2">
      <c r="A5" s="29" t="s">
        <v>817</v>
      </c>
      <c r="B5" s="30" t="s">
        <v>873</v>
      </c>
      <c r="C5" s="30" t="s">
        <v>874</v>
      </c>
      <c r="D5" s="30" t="s">
        <v>875</v>
      </c>
      <c r="E5" s="30" t="s">
        <v>876</v>
      </c>
      <c r="F5" s="30" t="s">
        <v>877</v>
      </c>
      <c r="G5" s="30" t="s">
        <v>878</v>
      </c>
      <c r="H5" s="30" t="s">
        <v>879</v>
      </c>
      <c r="I5" s="30" t="s">
        <v>880</v>
      </c>
      <c r="J5" s="30" t="s">
        <v>881</v>
      </c>
    </row>
    <row r="6" spans="1:10" ht="13.15" customHeight="1" x14ac:dyDescent="0.2">
      <c r="A6" s="15" t="s">
        <v>825</v>
      </c>
      <c r="B6" s="486"/>
      <c r="C6" s="486"/>
      <c r="D6" s="486"/>
      <c r="E6" s="486"/>
      <c r="F6" s="486"/>
      <c r="G6" s="486"/>
      <c r="H6" s="487"/>
      <c r="I6" s="486"/>
      <c r="J6" s="486"/>
    </row>
    <row r="7" spans="1:10" ht="13.15" customHeight="1" x14ac:dyDescent="0.2">
      <c r="A7" s="15" t="s">
        <v>826</v>
      </c>
      <c r="B7" s="486"/>
      <c r="C7" s="486"/>
      <c r="D7" s="486"/>
      <c r="E7" s="486"/>
      <c r="F7" s="486"/>
      <c r="G7" s="486"/>
      <c r="H7" s="487"/>
      <c r="I7" s="486"/>
      <c r="J7" s="486"/>
    </row>
    <row r="8" spans="1:10" ht="13.15" customHeight="1" x14ac:dyDescent="0.2">
      <c r="A8" s="15" t="s">
        <v>827</v>
      </c>
      <c r="B8" s="486"/>
      <c r="C8" s="486"/>
      <c r="D8" s="486"/>
      <c r="E8" s="486"/>
      <c r="F8" s="486"/>
      <c r="G8" s="486"/>
      <c r="H8" s="487"/>
      <c r="I8" s="486"/>
      <c r="J8" s="486"/>
    </row>
    <row r="9" spans="1:10" ht="13.15" customHeight="1" x14ac:dyDescent="0.2">
      <c r="A9" s="15" t="s">
        <v>828</v>
      </c>
      <c r="B9" s="486"/>
      <c r="C9" s="486"/>
      <c r="D9" s="486"/>
      <c r="E9" s="486"/>
      <c r="F9" s="486"/>
      <c r="G9" s="486"/>
      <c r="H9" s="487"/>
      <c r="I9" s="486"/>
      <c r="J9" s="486"/>
    </row>
    <row r="10" spans="1:10" ht="13.15" customHeight="1" x14ac:dyDescent="0.2">
      <c r="A10" s="15" t="s">
        <v>829</v>
      </c>
      <c r="B10" s="486"/>
      <c r="C10" s="486"/>
      <c r="D10" s="486"/>
      <c r="E10" s="486"/>
      <c r="F10" s="486"/>
      <c r="G10" s="486"/>
      <c r="H10" s="487"/>
      <c r="I10" s="486"/>
      <c r="J10" s="486"/>
    </row>
    <row r="11" spans="1:10" ht="13.15" customHeight="1" x14ac:dyDescent="0.2">
      <c r="A11" s="15" t="s">
        <v>830</v>
      </c>
      <c r="B11" s="486"/>
      <c r="C11" s="486"/>
      <c r="D11" s="486"/>
      <c r="E11" s="486"/>
      <c r="F11" s="486"/>
      <c r="G11" s="486"/>
      <c r="H11" s="487"/>
      <c r="I11" s="486"/>
      <c r="J11" s="486"/>
    </row>
    <row r="12" spans="1:10" ht="13.15" customHeight="1" x14ac:dyDescent="0.2">
      <c r="A12" s="15" t="s">
        <v>831</v>
      </c>
      <c r="B12" s="486"/>
      <c r="C12" s="488"/>
      <c r="D12" s="488"/>
      <c r="E12" s="488"/>
      <c r="F12" s="488"/>
      <c r="G12" s="488"/>
      <c r="H12" s="489"/>
      <c r="I12" s="488"/>
      <c r="J12" s="486"/>
    </row>
    <row r="13" spans="1:10" ht="13.15" customHeight="1" x14ac:dyDescent="0.2">
      <c r="A13" s="15" t="s">
        <v>832</v>
      </c>
      <c r="B13" s="486"/>
      <c r="C13" s="488"/>
      <c r="D13" s="488"/>
      <c r="E13" s="488"/>
      <c r="F13" s="488"/>
      <c r="G13" s="488"/>
      <c r="H13" s="489"/>
      <c r="I13" s="322"/>
      <c r="J13" s="490"/>
    </row>
    <row r="14" spans="1:10" ht="13.15" customHeight="1" x14ac:dyDescent="0.2">
      <c r="A14" s="15" t="s">
        <v>833</v>
      </c>
      <c r="B14" s="486"/>
      <c r="C14" s="488"/>
      <c r="D14" s="488"/>
      <c r="E14" s="488"/>
      <c r="F14" s="488"/>
      <c r="G14" s="488"/>
      <c r="H14" s="489"/>
      <c r="I14" s="322"/>
      <c r="J14" s="490"/>
    </row>
    <row r="15" spans="1:10" ht="13.15" customHeight="1" x14ac:dyDescent="0.2">
      <c r="A15" s="15" t="s">
        <v>834</v>
      </c>
      <c r="B15" s="486"/>
      <c r="C15" s="322"/>
      <c r="D15" s="488"/>
      <c r="E15" s="488"/>
      <c r="F15" s="488"/>
      <c r="G15" s="488"/>
      <c r="H15" s="489"/>
      <c r="I15" s="322"/>
      <c r="J15" s="486"/>
    </row>
    <row r="16" spans="1:10" ht="13.15" customHeight="1" x14ac:dyDescent="0.2">
      <c r="A16" s="15" t="s">
        <v>835</v>
      </c>
      <c r="B16" s="486"/>
      <c r="C16" s="488"/>
      <c r="D16" s="488"/>
      <c r="E16" s="488"/>
      <c r="F16" s="488"/>
      <c r="G16" s="488"/>
      <c r="H16" s="489"/>
      <c r="I16" s="488"/>
      <c r="J16" s="486"/>
    </row>
    <row r="17" spans="1:14" ht="13.15" customHeight="1" x14ac:dyDescent="0.2">
      <c r="A17" s="15" t="s">
        <v>836</v>
      </c>
      <c r="B17" s="486"/>
      <c r="C17" s="488"/>
      <c r="D17" s="488"/>
      <c r="E17" s="488"/>
      <c r="F17" s="488"/>
      <c r="G17" s="488"/>
      <c r="H17" s="489"/>
      <c r="I17" s="488"/>
      <c r="J17" s="486"/>
    </row>
    <row r="18" spans="1:14" ht="13.15" customHeight="1" x14ac:dyDescent="0.2">
      <c r="A18" s="15" t="s">
        <v>837</v>
      </c>
      <c r="B18" s="486"/>
      <c r="C18" s="488"/>
      <c r="D18" s="488"/>
      <c r="E18" s="488"/>
      <c r="F18" s="488"/>
      <c r="G18" s="488"/>
      <c r="H18" s="489"/>
      <c r="I18" s="488"/>
      <c r="J18" s="486"/>
    </row>
    <row r="19" spans="1:14" ht="13.15" customHeight="1" x14ac:dyDescent="0.2">
      <c r="A19" s="15" t="s">
        <v>838</v>
      </c>
      <c r="B19" s="486"/>
      <c r="C19" s="488"/>
      <c r="D19" s="488"/>
      <c r="E19" s="488"/>
      <c r="F19" s="488"/>
      <c r="G19" s="488"/>
      <c r="H19" s="489"/>
      <c r="I19" s="488"/>
      <c r="J19" s="486"/>
    </row>
    <row r="20" spans="1:14" ht="13.15" customHeight="1" x14ac:dyDescent="0.2">
      <c r="A20" s="15" t="s">
        <v>839</v>
      </c>
      <c r="B20" s="486"/>
      <c r="C20" s="486"/>
      <c r="D20" s="486"/>
      <c r="E20" s="486"/>
      <c r="F20" s="486"/>
      <c r="G20" s="486"/>
      <c r="H20" s="487"/>
      <c r="I20" s="486"/>
      <c r="J20" s="486"/>
    </row>
    <row r="21" spans="1:14" ht="13.15" customHeight="1" x14ac:dyDescent="0.2">
      <c r="A21" s="15" t="s">
        <v>840</v>
      </c>
      <c r="B21" s="486"/>
      <c r="C21" s="486"/>
      <c r="D21" s="486"/>
      <c r="E21" s="486"/>
      <c r="F21" s="486"/>
      <c r="G21" s="486"/>
      <c r="H21" s="487"/>
      <c r="I21" s="486"/>
      <c r="J21" s="486"/>
    </row>
    <row r="22" spans="1:14" ht="13.15" customHeight="1" x14ac:dyDescent="0.2">
      <c r="A22" s="15" t="s">
        <v>841</v>
      </c>
      <c r="B22" s="486"/>
      <c r="C22" s="486"/>
      <c r="D22" s="486"/>
      <c r="E22" s="486"/>
      <c r="F22" s="486"/>
      <c r="G22" s="486"/>
      <c r="H22" s="487"/>
      <c r="I22" s="486"/>
      <c r="J22" s="486"/>
    </row>
    <row r="23" spans="1:14" ht="13.15" customHeight="1" x14ac:dyDescent="0.2">
      <c r="A23" s="19" t="s">
        <v>842</v>
      </c>
      <c r="B23" s="486"/>
      <c r="C23" s="486"/>
      <c r="D23" s="486"/>
      <c r="E23" s="486"/>
      <c r="F23" s="486"/>
      <c r="G23" s="486"/>
      <c r="H23" s="487"/>
      <c r="I23" s="486"/>
      <c r="J23" s="486"/>
    </row>
    <row r="24" spans="1:14" ht="13.15" customHeight="1" x14ac:dyDescent="0.2">
      <c r="A24" s="19" t="s">
        <v>843</v>
      </c>
      <c r="B24" s="486"/>
      <c r="C24" s="486"/>
      <c r="D24" s="486"/>
      <c r="E24" s="486"/>
      <c r="F24" s="486"/>
      <c r="G24" s="486"/>
      <c r="H24" s="487"/>
      <c r="I24" s="486"/>
      <c r="J24" s="486"/>
    </row>
    <row r="25" spans="1:14" ht="13.15" customHeight="1" x14ac:dyDescent="0.2">
      <c r="A25" s="19" t="s">
        <v>844</v>
      </c>
      <c r="B25" s="486"/>
      <c r="C25" s="322"/>
      <c r="D25" s="486"/>
      <c r="E25" s="486"/>
      <c r="F25" s="486"/>
      <c r="G25" s="486"/>
      <c r="H25" s="487"/>
      <c r="I25" s="322"/>
      <c r="J25" s="486"/>
    </row>
    <row r="26" spans="1:14" ht="13.15" customHeight="1" x14ac:dyDescent="0.2">
      <c r="A26" s="358"/>
      <c r="B26" s="486"/>
      <c r="C26" s="486"/>
      <c r="D26" s="486"/>
      <c r="E26" s="486"/>
      <c r="F26" s="486"/>
      <c r="G26" s="486"/>
      <c r="H26" s="487"/>
      <c r="I26" s="486"/>
      <c r="J26" s="486"/>
    </row>
    <row r="27" spans="1:14" s="18" customFormat="1" ht="13.15" customHeight="1" x14ac:dyDescent="0.2">
      <c r="A27" s="17" t="s">
        <v>784</v>
      </c>
      <c r="B27" s="486"/>
      <c r="C27" s="486"/>
      <c r="D27" s="486"/>
      <c r="E27" s="486"/>
      <c r="F27" s="486"/>
      <c r="G27" s="486"/>
      <c r="H27" s="487"/>
      <c r="I27" s="486"/>
      <c r="J27" s="486"/>
    </row>
    <row r="28" spans="1:14" ht="13.15" customHeight="1" x14ac:dyDescent="0.2">
      <c r="A28" s="15" t="s">
        <v>845</v>
      </c>
      <c r="B28" s="486"/>
      <c r="C28" s="486"/>
      <c r="D28" s="486"/>
      <c r="E28" s="486"/>
      <c r="F28" s="486"/>
      <c r="G28" s="486"/>
      <c r="H28" s="487"/>
      <c r="I28" s="486"/>
      <c r="J28" s="486"/>
      <c r="N28" s="575"/>
    </row>
    <row r="29" spans="1:14" ht="13.15" customHeight="1" x14ac:dyDescent="0.2">
      <c r="A29" s="16"/>
      <c r="B29" s="486"/>
      <c r="C29" s="486"/>
      <c r="D29" s="486"/>
      <c r="E29" s="486"/>
      <c r="F29" s="486"/>
      <c r="G29" s="486"/>
      <c r="H29" s="487"/>
      <c r="I29" s="486"/>
      <c r="J29" s="486"/>
      <c r="N29" s="575"/>
    </row>
    <row r="30" spans="1:14" s="18" customFormat="1" ht="13.15" customHeight="1" x14ac:dyDescent="0.2">
      <c r="A30" s="16" t="s">
        <v>882</v>
      </c>
      <c r="B30" s="486"/>
      <c r="C30" s="486"/>
      <c r="D30" s="486"/>
      <c r="E30" s="486"/>
      <c r="F30" s="486"/>
      <c r="G30" s="486"/>
      <c r="H30" s="487"/>
      <c r="I30" s="486"/>
      <c r="J30" s="486"/>
      <c r="N30" s="576"/>
    </row>
    <row r="31" spans="1:14" ht="13.15" customHeight="1" x14ac:dyDescent="0.2">
      <c r="A31" s="15" t="s">
        <v>883</v>
      </c>
      <c r="B31" s="486"/>
      <c r="C31" s="486"/>
      <c r="D31" s="486"/>
      <c r="E31" s="486"/>
      <c r="F31" s="486"/>
      <c r="G31" s="486"/>
      <c r="H31" s="487"/>
      <c r="I31" s="486"/>
      <c r="J31" s="486"/>
    </row>
    <row r="32" spans="1:14" ht="13.15" customHeight="1" x14ac:dyDescent="0.2">
      <c r="A32" s="15" t="s">
        <v>884</v>
      </c>
      <c r="B32" s="486"/>
      <c r="C32" s="486"/>
      <c r="D32" s="486"/>
      <c r="E32" s="486"/>
      <c r="F32" s="486"/>
      <c r="G32" s="486"/>
      <c r="H32" s="487"/>
      <c r="I32" s="486"/>
      <c r="J32" s="486"/>
    </row>
    <row r="33" spans="1:10" ht="13.15" customHeight="1" x14ac:dyDescent="0.2">
      <c r="A33" s="15" t="s">
        <v>885</v>
      </c>
      <c r="B33" s="486"/>
      <c r="C33" s="486"/>
      <c r="D33" s="486"/>
      <c r="E33" s="486"/>
      <c r="F33" s="486"/>
      <c r="G33" s="486"/>
      <c r="H33" s="487"/>
      <c r="I33" s="486"/>
      <c r="J33" s="486"/>
    </row>
    <row r="34" spans="1:10" ht="13.15" customHeight="1" x14ac:dyDescent="0.2">
      <c r="A34" s="15"/>
      <c r="B34" s="486"/>
      <c r="C34" s="486"/>
      <c r="D34" s="486"/>
      <c r="E34" s="486"/>
      <c r="F34" s="486"/>
      <c r="G34" s="486"/>
      <c r="H34" s="487"/>
      <c r="I34" s="486"/>
      <c r="J34" s="486"/>
    </row>
    <row r="35" spans="1:10" ht="13.15" customHeight="1" x14ac:dyDescent="0.2">
      <c r="A35" s="16" t="s">
        <v>818</v>
      </c>
      <c r="B35" s="486"/>
      <c r="C35" s="486"/>
      <c r="D35" s="486"/>
      <c r="E35" s="486"/>
      <c r="F35" s="486"/>
      <c r="G35" s="486"/>
      <c r="H35" s="487"/>
      <c r="I35" s="486"/>
      <c r="J35" s="486"/>
    </row>
    <row r="36" spans="1:10" s="245" customFormat="1" ht="13.15" customHeight="1" x14ac:dyDescent="0.2">
      <c r="A36" s="15" t="s">
        <v>846</v>
      </c>
      <c r="B36" s="488"/>
      <c r="C36" s="488"/>
      <c r="D36" s="488"/>
      <c r="E36" s="488"/>
      <c r="F36" s="488"/>
      <c r="G36" s="488"/>
      <c r="H36" s="489"/>
      <c r="I36" s="488"/>
      <c r="J36" s="488"/>
    </row>
    <row r="37" spans="1:10" s="245" customFormat="1" ht="13.15" customHeight="1" x14ac:dyDescent="0.2">
      <c r="A37" s="16" t="s">
        <v>847</v>
      </c>
      <c r="B37" s="46"/>
      <c r="C37" s="46"/>
      <c r="D37" s="46"/>
      <c r="E37" s="46"/>
      <c r="F37" s="46"/>
      <c r="G37" s="46"/>
      <c r="H37" s="257"/>
      <c r="I37" s="46"/>
      <c r="J37" s="46"/>
    </row>
    <row r="38" spans="1:10" s="245" customFormat="1" ht="13.15" customHeight="1" x14ac:dyDescent="0.2">
      <c r="A38" s="248" t="s">
        <v>866</v>
      </c>
      <c r="B38" s="46"/>
      <c r="C38" s="321"/>
      <c r="D38" s="46"/>
      <c r="E38" s="46"/>
      <c r="F38" s="46"/>
      <c r="G38" s="46"/>
      <c r="H38" s="257"/>
      <c r="I38" s="46"/>
      <c r="J38" s="46"/>
    </row>
    <row r="39" spans="1:10" s="245" customFormat="1" ht="13.15" customHeight="1" x14ac:dyDescent="0.2">
      <c r="A39" s="248" t="s">
        <v>886</v>
      </c>
      <c r="B39" s="46"/>
      <c r="C39" s="322"/>
      <c r="D39" s="46"/>
      <c r="E39" s="46"/>
      <c r="F39" s="46"/>
      <c r="G39" s="46"/>
      <c r="H39" s="257"/>
      <c r="I39" s="46"/>
      <c r="J39" s="46"/>
    </row>
    <row r="40" spans="1:10" s="245" customFormat="1" ht="13.15" customHeight="1" x14ac:dyDescent="0.2">
      <c r="A40" s="248" t="s">
        <v>850</v>
      </c>
      <c r="B40" s="46"/>
      <c r="C40" s="46"/>
      <c r="D40" s="46"/>
      <c r="E40" s="46"/>
      <c r="F40" s="46"/>
      <c r="G40" s="46"/>
      <c r="H40" s="257"/>
      <c r="I40" s="46"/>
      <c r="J40" s="46"/>
    </row>
    <row r="41" spans="1:10" s="245" customFormat="1" ht="13.15" customHeight="1" x14ac:dyDescent="0.2">
      <c r="A41" s="248" t="s">
        <v>851</v>
      </c>
      <c r="B41" s="46"/>
      <c r="C41" s="46"/>
      <c r="D41" s="46"/>
      <c r="E41" s="46"/>
      <c r="F41" s="46"/>
      <c r="G41" s="46"/>
      <c r="H41" s="257"/>
      <c r="I41" s="46"/>
      <c r="J41" s="46"/>
    </row>
    <row r="42" spans="1:10" s="245" customFormat="1" ht="13.15" customHeight="1" x14ac:dyDescent="0.2">
      <c r="A42" s="16" t="s">
        <v>852</v>
      </c>
      <c r="B42" s="46"/>
      <c r="C42" s="46"/>
      <c r="D42" s="46"/>
      <c r="E42" s="46"/>
      <c r="F42" s="46"/>
      <c r="G42" s="46"/>
      <c r="H42" s="257"/>
      <c r="I42" s="46"/>
      <c r="J42" s="46"/>
    </row>
    <row r="43" spans="1:10" s="245" customFormat="1" ht="13.15" customHeight="1" x14ac:dyDescent="0.2">
      <c r="A43" s="248" t="s">
        <v>866</v>
      </c>
      <c r="B43" s="46"/>
      <c r="C43" s="321"/>
      <c r="D43" s="46"/>
      <c r="E43" s="46"/>
      <c r="F43" s="46"/>
      <c r="G43" s="46"/>
      <c r="H43" s="257"/>
      <c r="I43" s="46"/>
      <c r="J43" s="46"/>
    </row>
    <row r="44" spans="1:10" s="245" customFormat="1" ht="13.15" customHeight="1" x14ac:dyDescent="0.2">
      <c r="A44" s="248" t="s">
        <v>886</v>
      </c>
      <c r="B44" s="46"/>
      <c r="C44" s="322"/>
      <c r="D44" s="46"/>
      <c r="E44" s="46"/>
      <c r="F44" s="46"/>
      <c r="G44" s="46"/>
      <c r="H44" s="257"/>
      <c r="I44" s="46"/>
      <c r="J44" s="46"/>
    </row>
    <row r="45" spans="1:10" s="245" customFormat="1" ht="13.15" customHeight="1" x14ac:dyDescent="0.2">
      <c r="A45" s="248" t="s">
        <v>850</v>
      </c>
      <c r="B45" s="46"/>
      <c r="C45" s="46"/>
      <c r="D45" s="46"/>
      <c r="E45" s="46"/>
      <c r="F45" s="46"/>
      <c r="G45" s="46"/>
      <c r="H45" s="257"/>
      <c r="I45" s="46"/>
      <c r="J45" s="46"/>
    </row>
    <row r="46" spans="1:10" s="245" customFormat="1" ht="13.15" customHeight="1" x14ac:dyDescent="0.2">
      <c r="A46" s="16" t="s">
        <v>819</v>
      </c>
      <c r="B46" s="46"/>
      <c r="C46" s="46"/>
      <c r="D46" s="46"/>
      <c r="E46" s="46"/>
      <c r="F46" s="46"/>
      <c r="G46" s="46"/>
      <c r="H46" s="257"/>
      <c r="I46" s="46"/>
      <c r="J46" s="46"/>
    </row>
    <row r="47" spans="1:10" s="245" customFormat="1" ht="13.15" customHeight="1" x14ac:dyDescent="0.2">
      <c r="A47" s="248" t="s">
        <v>887</v>
      </c>
      <c r="B47" s="46"/>
      <c r="C47" s="322"/>
      <c r="D47" s="46"/>
      <c r="E47" s="46"/>
      <c r="F47" s="46"/>
      <c r="G47" s="46"/>
      <c r="H47" s="257"/>
      <c r="I47" s="46"/>
      <c r="J47" s="46"/>
    </row>
    <row r="48" spans="1:10" s="245" customFormat="1" ht="13.15" customHeight="1" x14ac:dyDescent="0.2">
      <c r="A48" s="248" t="s">
        <v>856</v>
      </c>
      <c r="B48" s="46"/>
      <c r="C48" s="322"/>
      <c r="D48" s="46"/>
      <c r="E48" s="46"/>
      <c r="F48" s="46"/>
      <c r="G48" s="46"/>
      <c r="H48" s="257"/>
      <c r="I48" s="46"/>
      <c r="J48" s="46"/>
    </row>
    <row r="49" spans="1:10" s="245" customFormat="1" ht="13.15" customHeight="1" x14ac:dyDescent="0.2">
      <c r="A49" s="454" t="s">
        <v>820</v>
      </c>
      <c r="B49" s="46"/>
      <c r="C49" s="46"/>
      <c r="D49" s="46"/>
      <c r="E49" s="46"/>
      <c r="F49" s="46"/>
      <c r="G49" s="46"/>
      <c r="H49" s="257"/>
      <c r="I49" s="46"/>
      <c r="J49" s="46"/>
    </row>
    <row r="50" spans="1:10" s="245" customFormat="1" ht="13.15" customHeight="1" x14ac:dyDescent="0.2">
      <c r="A50" s="32" t="s">
        <v>848</v>
      </c>
      <c r="B50" s="46"/>
      <c r="C50" s="321"/>
      <c r="D50" s="46"/>
      <c r="E50" s="46"/>
      <c r="F50" s="46"/>
      <c r="G50" s="46"/>
      <c r="H50" s="257"/>
      <c r="I50" s="46"/>
      <c r="J50" s="46"/>
    </row>
    <row r="51" spans="1:10" s="245" customFormat="1" ht="13.15" customHeight="1" x14ac:dyDescent="0.2">
      <c r="A51" s="244" t="s">
        <v>857</v>
      </c>
      <c r="B51" s="46"/>
      <c r="C51" s="46"/>
      <c r="D51" s="46"/>
      <c r="E51" s="46"/>
      <c r="F51" s="46"/>
      <c r="G51" s="46"/>
      <c r="H51" s="257"/>
      <c r="I51" s="46"/>
      <c r="J51" s="46"/>
    </row>
    <row r="52" spans="1:10" s="245" customFormat="1" ht="13.15" customHeight="1" x14ac:dyDescent="0.2">
      <c r="A52" s="248" t="s">
        <v>858</v>
      </c>
      <c r="B52" s="46"/>
      <c r="C52" s="46"/>
      <c r="D52" s="46"/>
      <c r="E52" s="46"/>
      <c r="F52" s="46"/>
      <c r="G52" s="46"/>
      <c r="H52" s="257"/>
      <c r="I52" s="46"/>
      <c r="J52" s="46"/>
    </row>
    <row r="53" spans="1:10" s="245" customFormat="1" ht="13.15" customHeight="1" x14ac:dyDescent="0.2">
      <c r="A53" s="248" t="s">
        <v>859</v>
      </c>
      <c r="B53" s="46"/>
      <c r="C53" s="46"/>
      <c r="D53" s="46"/>
      <c r="E53" s="46"/>
      <c r="F53" s="46"/>
      <c r="G53" s="46"/>
      <c r="H53" s="257"/>
      <c r="I53" s="46"/>
      <c r="J53" s="46"/>
    </row>
    <row r="54" spans="1:10" s="245" customFormat="1" ht="13.15" customHeight="1" x14ac:dyDescent="0.2">
      <c r="A54" s="248" t="s">
        <v>860</v>
      </c>
      <c r="B54" s="46"/>
      <c r="C54" s="46"/>
      <c r="D54" s="46"/>
      <c r="E54" s="46"/>
      <c r="F54" s="46"/>
      <c r="G54" s="46"/>
      <c r="H54" s="257"/>
      <c r="I54" s="46"/>
      <c r="J54" s="46"/>
    </row>
    <row r="55" spans="1:10" s="245" customFormat="1" ht="13.15" customHeight="1" x14ac:dyDescent="0.2">
      <c r="A55" s="248" t="s">
        <v>861</v>
      </c>
      <c r="B55" s="46"/>
      <c r="C55" s="46"/>
      <c r="D55" s="46"/>
      <c r="E55" s="46"/>
      <c r="F55" s="46"/>
      <c r="G55" s="46"/>
      <c r="H55" s="257"/>
      <c r="I55" s="46"/>
      <c r="J55" s="46"/>
    </row>
    <row r="56" spans="1:10" s="245" customFormat="1" ht="13.15" customHeight="1" x14ac:dyDescent="0.2">
      <c r="A56" s="248" t="s">
        <v>862</v>
      </c>
      <c r="B56" s="46"/>
      <c r="C56" s="322"/>
      <c r="D56" s="46"/>
      <c r="E56" s="46"/>
      <c r="F56" s="46"/>
      <c r="G56" s="46"/>
      <c r="H56" s="257"/>
      <c r="I56" s="46"/>
      <c r="J56" s="46"/>
    </row>
    <row r="57" spans="1:10" s="40" customFormat="1" ht="13.15" customHeight="1" x14ac:dyDescent="0.2">
      <c r="A57" s="48"/>
      <c r="B57" s="47"/>
    </row>
    <row r="58" spans="1:10" s="245" customFormat="1" ht="13.15" customHeight="1" x14ac:dyDescent="0.2">
      <c r="A58" s="144" t="s">
        <v>888</v>
      </c>
      <c r="B58" s="253"/>
      <c r="C58" s="246"/>
      <c r="D58" s="246"/>
      <c r="E58" s="246"/>
      <c r="F58" s="246"/>
      <c r="G58" s="246"/>
      <c r="H58" s="246"/>
      <c r="I58" s="246"/>
      <c r="J58" s="246"/>
    </row>
    <row r="59" spans="1:10" s="245" customFormat="1" ht="13.15" customHeight="1" x14ac:dyDescent="0.2">
      <c r="A59" s="15" t="s">
        <v>866</v>
      </c>
      <c r="B59" s="46"/>
      <c r="C59" s="321"/>
      <c r="D59" s="46"/>
      <c r="E59" s="46"/>
      <c r="F59" s="46"/>
      <c r="G59" s="46"/>
      <c r="H59" s="257"/>
      <c r="I59" s="46"/>
      <c r="J59" s="46"/>
    </row>
    <row r="60" spans="1:10" s="245" customFormat="1" ht="13.15" customHeight="1" x14ac:dyDescent="0.2">
      <c r="A60" s="15" t="s">
        <v>889</v>
      </c>
      <c r="B60" s="46"/>
      <c r="C60" s="322"/>
      <c r="D60" s="46"/>
      <c r="E60" s="46"/>
      <c r="F60" s="46"/>
      <c r="G60" s="46"/>
      <c r="H60" s="257"/>
      <c r="I60" s="46"/>
      <c r="J60" s="46"/>
    </row>
    <row r="61" spans="1:10" s="245" customFormat="1" ht="13.15" customHeight="1" x14ac:dyDescent="0.2">
      <c r="A61" s="15" t="s">
        <v>850</v>
      </c>
      <c r="B61" s="46"/>
      <c r="C61" s="46"/>
      <c r="D61" s="46"/>
      <c r="E61" s="46"/>
      <c r="F61" s="46"/>
      <c r="G61" s="46"/>
      <c r="H61" s="257"/>
      <c r="I61" s="46"/>
      <c r="J61" s="46"/>
    </row>
    <row r="62" spans="1:10" s="245" customFormat="1" ht="13.15" customHeight="1" x14ac:dyDescent="0.2">
      <c r="A62" s="15" t="s">
        <v>851</v>
      </c>
      <c r="B62" s="46"/>
      <c r="C62" s="46"/>
      <c r="D62" s="46"/>
      <c r="E62" s="46"/>
      <c r="F62" s="46"/>
      <c r="G62" s="46"/>
      <c r="H62" s="257"/>
      <c r="I62" s="46"/>
      <c r="J62" s="46"/>
    </row>
    <row r="63" spans="1:10" s="243" customFormat="1" ht="13.15" customHeight="1" x14ac:dyDescent="0.2">
      <c r="A63" s="15" t="s">
        <v>869</v>
      </c>
      <c r="B63" s="488"/>
      <c r="C63" s="322"/>
      <c r="D63" s="46"/>
      <c r="E63" s="46"/>
      <c r="F63" s="488"/>
      <c r="G63" s="488"/>
      <c r="H63" s="489"/>
      <c r="I63" s="488"/>
      <c r="J63" s="488"/>
    </row>
  </sheetData>
  <pageMargins left="0.51181102362204722" right="0.51181102362204722" top="0.78740157480314965" bottom="0.78740157480314965" header="0.31496062992125984" footer="0.31496062992125984"/>
  <pageSetup paperSize="9" scale="57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Planilha7"/>
  <dimension ref="A1:AK90"/>
  <sheetViews>
    <sheetView zoomScale="85" zoomScaleNormal="85" workbookViewId="0">
      <pane xSplit="1" ySplit="5" topLeftCell="B6" activePane="bottomRight" state="frozen"/>
      <selection pane="topRight" activeCell="C52" sqref="C52"/>
      <selection pane="bottomLeft" activeCell="C52" sqref="C52"/>
      <selection pane="bottomRight" activeCell="A4" sqref="A4"/>
    </sheetView>
  </sheetViews>
  <sheetFormatPr defaultColWidth="8.7109375" defaultRowHeight="12.75" x14ac:dyDescent="0.2"/>
  <cols>
    <col min="1" max="1" width="72.7109375" style="13" customWidth="1"/>
    <col min="2" max="2" width="16.7109375" style="13" customWidth="1"/>
    <col min="3" max="32" width="12.28515625" style="14" bestFit="1" customWidth="1"/>
    <col min="33" max="37" width="12.28515625" style="14" customWidth="1"/>
    <col min="38" max="16384" width="8.7109375" style="14"/>
  </cols>
  <sheetData>
    <row r="1" spans="1:37" s="68" customFormat="1" ht="13.15" customHeight="1" x14ac:dyDescent="0.2">
      <c r="A1" s="21" t="s">
        <v>0</v>
      </c>
      <c r="B1" s="21"/>
      <c r="C1" s="67"/>
    </row>
    <row r="2" spans="1:37" s="68" customFormat="1" ht="13.15" customHeight="1" x14ac:dyDescent="0.2">
      <c r="A2" s="21" t="s">
        <v>1</v>
      </c>
      <c r="B2" s="21"/>
      <c r="C2" s="67"/>
    </row>
    <row r="3" spans="1:37" s="68" customFormat="1" ht="13.15" customHeight="1" x14ac:dyDescent="0.2">
      <c r="A3" s="21" t="s">
        <v>890</v>
      </c>
      <c r="B3" s="21"/>
      <c r="C3" s="67"/>
    </row>
    <row r="4" spans="1:37" ht="13.15" customHeight="1" x14ac:dyDescent="0.2"/>
    <row r="5" spans="1:37" ht="42" customHeight="1" x14ac:dyDescent="0.2">
      <c r="A5" s="11" t="s">
        <v>816</v>
      </c>
      <c r="B5" s="249" t="s">
        <v>64</v>
      </c>
      <c r="C5" s="9" t="s">
        <v>758</v>
      </c>
      <c r="D5" s="9" t="s">
        <v>759</v>
      </c>
      <c r="E5" s="9" t="s">
        <v>760</v>
      </c>
      <c r="F5" s="9" t="s">
        <v>761</v>
      </c>
      <c r="G5" s="9" t="s">
        <v>762</v>
      </c>
      <c r="H5" s="9" t="s">
        <v>763</v>
      </c>
      <c r="I5" s="9" t="s">
        <v>764</v>
      </c>
      <c r="J5" s="9" t="s">
        <v>765</v>
      </c>
      <c r="K5" s="9" t="s">
        <v>766</v>
      </c>
      <c r="L5" s="9" t="s">
        <v>700</v>
      </c>
      <c r="M5" s="9" t="s">
        <v>701</v>
      </c>
      <c r="N5" s="9" t="s">
        <v>702</v>
      </c>
      <c r="O5" s="9" t="s">
        <v>703</v>
      </c>
      <c r="P5" s="9" t="s">
        <v>704</v>
      </c>
      <c r="Q5" s="9" t="s">
        <v>705</v>
      </c>
      <c r="R5" s="9" t="s">
        <v>706</v>
      </c>
      <c r="S5" s="9" t="s">
        <v>707</v>
      </c>
      <c r="T5" s="9" t="s">
        <v>708</v>
      </c>
      <c r="U5" s="9" t="s">
        <v>709</v>
      </c>
      <c r="V5" s="9" t="s">
        <v>710</v>
      </c>
      <c r="W5" s="9" t="s">
        <v>711</v>
      </c>
      <c r="X5" s="9" t="s">
        <v>712</v>
      </c>
      <c r="Y5" s="9" t="s">
        <v>713</v>
      </c>
      <c r="Z5" s="9" t="s">
        <v>714</v>
      </c>
      <c r="AA5" s="9" t="s">
        <v>715</v>
      </c>
      <c r="AB5" s="9" t="s">
        <v>716</v>
      </c>
      <c r="AC5" s="9" t="s">
        <v>717</v>
      </c>
      <c r="AD5" s="9" t="s">
        <v>718</v>
      </c>
      <c r="AE5" s="9" t="s">
        <v>719</v>
      </c>
      <c r="AF5" s="9" t="s">
        <v>720</v>
      </c>
      <c r="AG5" s="9" t="s">
        <v>721</v>
      </c>
      <c r="AH5" s="9" t="s">
        <v>722</v>
      </c>
      <c r="AI5" s="9" t="s">
        <v>723</v>
      </c>
      <c r="AJ5" s="9" t="s">
        <v>724</v>
      </c>
      <c r="AK5" s="9" t="s">
        <v>725</v>
      </c>
    </row>
    <row r="6" spans="1:37" ht="13.15" customHeight="1" x14ac:dyDescent="0.2">
      <c r="A6" s="15" t="s">
        <v>817</v>
      </c>
      <c r="B6" s="437"/>
      <c r="C6" s="483"/>
      <c r="D6" s="483"/>
      <c r="E6" s="483"/>
      <c r="F6" s="483"/>
      <c r="G6" s="483"/>
      <c r="H6" s="483"/>
      <c r="I6" s="483"/>
      <c r="J6" s="483"/>
      <c r="K6" s="483"/>
      <c r="L6" s="483"/>
      <c r="M6" s="483"/>
      <c r="N6" s="483"/>
      <c r="O6" s="483"/>
      <c r="P6" s="483"/>
      <c r="Q6" s="483"/>
      <c r="R6" s="483"/>
      <c r="S6" s="483"/>
      <c r="T6" s="483"/>
      <c r="U6" s="483"/>
      <c r="V6" s="483"/>
      <c r="W6" s="483"/>
      <c r="X6" s="483"/>
      <c r="Y6" s="483"/>
      <c r="Z6" s="483"/>
      <c r="AA6" s="483"/>
      <c r="AB6" s="483"/>
      <c r="AC6" s="483"/>
      <c r="AD6" s="483"/>
      <c r="AE6" s="483"/>
      <c r="AF6" s="483"/>
      <c r="AG6" s="483"/>
      <c r="AH6" s="483"/>
      <c r="AI6" s="483"/>
      <c r="AJ6" s="483"/>
      <c r="AK6" s="483"/>
    </row>
    <row r="7" spans="1:37" ht="13.15" customHeight="1" x14ac:dyDescent="0.2">
      <c r="A7" s="15" t="s">
        <v>784</v>
      </c>
      <c r="B7" s="437"/>
      <c r="C7" s="483"/>
      <c r="D7" s="483"/>
      <c r="E7" s="483"/>
      <c r="F7" s="483"/>
      <c r="G7" s="483"/>
      <c r="H7" s="483"/>
      <c r="I7" s="483"/>
      <c r="J7" s="483"/>
      <c r="K7" s="483"/>
      <c r="L7" s="483"/>
      <c r="M7" s="483"/>
      <c r="N7" s="483"/>
      <c r="O7" s="483"/>
      <c r="P7" s="483"/>
      <c r="Q7" s="483"/>
      <c r="R7" s="483"/>
      <c r="S7" s="483"/>
      <c r="T7" s="483"/>
      <c r="U7" s="483"/>
      <c r="V7" s="483"/>
      <c r="W7" s="483"/>
      <c r="X7" s="483"/>
      <c r="Y7" s="483"/>
      <c r="Z7" s="483"/>
      <c r="AA7" s="483"/>
      <c r="AB7" s="483"/>
      <c r="AC7" s="483"/>
      <c r="AD7" s="483"/>
      <c r="AE7" s="483"/>
      <c r="AF7" s="483"/>
      <c r="AG7" s="483"/>
      <c r="AH7" s="483"/>
      <c r="AI7" s="483"/>
      <c r="AJ7" s="483"/>
      <c r="AK7" s="483"/>
    </row>
    <row r="8" spans="1:37" ht="13.15" customHeight="1" x14ac:dyDescent="0.2">
      <c r="A8" s="15" t="s">
        <v>818</v>
      </c>
      <c r="B8" s="437"/>
      <c r="C8" s="483"/>
      <c r="D8" s="483"/>
      <c r="E8" s="483"/>
      <c r="F8" s="483"/>
      <c r="G8" s="483"/>
      <c r="H8" s="483"/>
      <c r="I8" s="483"/>
      <c r="J8" s="483"/>
      <c r="K8" s="483"/>
      <c r="L8" s="483"/>
      <c r="M8" s="483"/>
      <c r="N8" s="483"/>
      <c r="O8" s="483"/>
      <c r="P8" s="483"/>
      <c r="Q8" s="483"/>
      <c r="R8" s="483"/>
      <c r="S8" s="483"/>
      <c r="T8" s="483"/>
      <c r="U8" s="483"/>
      <c r="V8" s="483"/>
      <c r="W8" s="483"/>
      <c r="X8" s="483"/>
      <c r="Y8" s="483"/>
      <c r="Z8" s="483"/>
      <c r="AA8" s="483"/>
      <c r="AB8" s="483"/>
      <c r="AC8" s="483"/>
      <c r="AD8" s="483"/>
      <c r="AE8" s="483"/>
      <c r="AF8" s="483"/>
      <c r="AG8" s="483"/>
      <c r="AH8" s="483"/>
      <c r="AI8" s="483"/>
      <c r="AJ8" s="483"/>
      <c r="AK8" s="483"/>
    </row>
    <row r="9" spans="1:37" s="243" customFormat="1" ht="13.15" customHeight="1" x14ac:dyDescent="0.2">
      <c r="A9" s="32" t="s">
        <v>819</v>
      </c>
      <c r="B9" s="438"/>
      <c r="C9" s="480"/>
      <c r="D9" s="480"/>
      <c r="E9" s="480"/>
      <c r="F9" s="480"/>
      <c r="G9" s="480"/>
      <c r="H9" s="480"/>
      <c r="I9" s="480"/>
      <c r="J9" s="480"/>
      <c r="K9" s="480"/>
      <c r="L9" s="480"/>
      <c r="M9" s="480"/>
      <c r="N9" s="480"/>
      <c r="O9" s="480"/>
      <c r="P9" s="480"/>
      <c r="Q9" s="480"/>
      <c r="R9" s="480"/>
      <c r="S9" s="480"/>
      <c r="T9" s="480"/>
      <c r="U9" s="480"/>
      <c r="V9" s="480"/>
      <c r="W9" s="480"/>
      <c r="X9" s="480"/>
      <c r="Y9" s="480"/>
      <c r="Z9" s="480"/>
      <c r="AA9" s="480"/>
      <c r="AB9" s="480"/>
      <c r="AC9" s="480"/>
      <c r="AD9" s="480"/>
      <c r="AE9" s="480"/>
      <c r="AF9" s="480"/>
      <c r="AG9" s="480"/>
      <c r="AH9" s="480"/>
      <c r="AI9" s="480"/>
      <c r="AJ9" s="480"/>
      <c r="AK9" s="480"/>
    </row>
    <row r="10" spans="1:37" s="243" customFormat="1" ht="13.15" customHeight="1" x14ac:dyDescent="0.2">
      <c r="A10" s="444" t="s">
        <v>820</v>
      </c>
      <c r="B10" s="438"/>
      <c r="C10" s="480"/>
      <c r="D10" s="480"/>
      <c r="E10" s="480"/>
      <c r="F10" s="480"/>
      <c r="G10" s="480"/>
      <c r="H10" s="480"/>
      <c r="I10" s="480"/>
      <c r="J10" s="480"/>
      <c r="K10" s="480"/>
      <c r="L10" s="480"/>
      <c r="M10" s="480"/>
      <c r="N10" s="480"/>
      <c r="O10" s="480"/>
      <c r="P10" s="480"/>
      <c r="Q10" s="480"/>
      <c r="R10" s="480"/>
      <c r="S10" s="480"/>
      <c r="T10" s="480"/>
      <c r="U10" s="480"/>
      <c r="V10" s="480"/>
      <c r="W10" s="480"/>
      <c r="X10" s="480"/>
      <c r="Y10" s="480"/>
      <c r="Z10" s="480"/>
      <c r="AA10" s="480"/>
      <c r="AB10" s="480"/>
      <c r="AC10" s="480"/>
      <c r="AD10" s="480"/>
      <c r="AE10" s="480"/>
      <c r="AF10" s="480"/>
      <c r="AG10" s="480"/>
      <c r="AH10" s="480"/>
      <c r="AI10" s="480"/>
      <c r="AJ10" s="480"/>
      <c r="AK10" s="480"/>
    </row>
    <row r="11" spans="1:37" s="243" customFormat="1" ht="13.15" customHeight="1" x14ac:dyDescent="0.2">
      <c r="A11" s="32" t="s">
        <v>783</v>
      </c>
      <c r="B11" s="438"/>
      <c r="C11" s="480"/>
      <c r="D11" s="480"/>
      <c r="E11" s="480"/>
      <c r="F11" s="480"/>
      <c r="G11" s="480"/>
      <c r="H11" s="480"/>
      <c r="I11" s="480"/>
      <c r="J11" s="480"/>
      <c r="K11" s="480"/>
      <c r="L11" s="480"/>
      <c r="M11" s="480"/>
      <c r="N11" s="480"/>
      <c r="O11" s="480"/>
      <c r="P11" s="480"/>
      <c r="Q11" s="480"/>
      <c r="R11" s="480"/>
      <c r="S11" s="480"/>
      <c r="T11" s="480"/>
      <c r="U11" s="480"/>
      <c r="V11" s="480"/>
      <c r="W11" s="480"/>
      <c r="X11" s="480"/>
      <c r="Y11" s="480"/>
      <c r="Z11" s="480"/>
      <c r="AA11" s="480"/>
      <c r="AB11" s="480"/>
      <c r="AC11" s="480"/>
      <c r="AD11" s="480"/>
      <c r="AE11" s="480"/>
      <c r="AF11" s="480"/>
      <c r="AG11" s="480"/>
      <c r="AH11" s="480"/>
      <c r="AI11" s="480"/>
      <c r="AJ11" s="480"/>
      <c r="AK11" s="480"/>
    </row>
    <row r="12" spans="1:37" s="245" customFormat="1" ht="13.15" customHeight="1" x14ac:dyDescent="0.2">
      <c r="A12" s="32" t="s">
        <v>863</v>
      </c>
      <c r="B12" s="438"/>
      <c r="C12" s="453"/>
      <c r="D12" s="453"/>
      <c r="E12" s="453"/>
      <c r="F12" s="453"/>
      <c r="G12" s="453"/>
      <c r="H12" s="453"/>
      <c r="I12" s="453"/>
      <c r="J12" s="453"/>
      <c r="K12" s="453"/>
      <c r="L12" s="453"/>
      <c r="M12" s="453"/>
      <c r="N12" s="453"/>
      <c r="O12" s="453"/>
      <c r="P12" s="453"/>
      <c r="Q12" s="453"/>
      <c r="R12" s="453"/>
      <c r="S12" s="453"/>
      <c r="T12" s="453"/>
      <c r="U12" s="453"/>
      <c r="V12" s="453"/>
      <c r="W12" s="453"/>
      <c r="X12" s="453"/>
      <c r="Y12" s="453"/>
      <c r="Z12" s="453"/>
      <c r="AA12" s="453"/>
      <c r="AB12" s="453"/>
      <c r="AC12" s="453"/>
      <c r="AD12" s="453"/>
      <c r="AE12" s="453"/>
      <c r="AF12" s="453"/>
      <c r="AG12" s="453"/>
      <c r="AH12" s="453"/>
      <c r="AI12" s="453"/>
      <c r="AJ12" s="453"/>
      <c r="AK12" s="453"/>
    </row>
    <row r="13" spans="1:37" s="245" customFormat="1" ht="13.15" customHeight="1" x14ac:dyDescent="0.2">
      <c r="A13" s="445" t="s">
        <v>822</v>
      </c>
      <c r="B13" s="438"/>
      <c r="C13" s="453"/>
      <c r="D13" s="453"/>
      <c r="E13" s="453"/>
      <c r="F13" s="453"/>
      <c r="G13" s="453"/>
      <c r="H13" s="453"/>
      <c r="I13" s="453"/>
      <c r="J13" s="453"/>
      <c r="K13" s="453"/>
      <c r="L13" s="453"/>
      <c r="M13" s="453"/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</row>
    <row r="14" spans="1:37" s="40" customFormat="1" ht="13.15" customHeight="1" x14ac:dyDescent="0.2">
      <c r="A14" s="15" t="s">
        <v>867</v>
      </c>
      <c r="B14" s="437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</row>
    <row r="15" spans="1:37" s="40" customFormat="1" ht="13.15" customHeight="1" x14ac:dyDescent="0.2">
      <c r="A15" s="39" t="s">
        <v>823</v>
      </c>
      <c r="B15" s="437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</row>
    <row r="16" spans="1:37" ht="13.15" customHeight="1" x14ac:dyDescent="0.2">
      <c r="A16" s="16" t="s">
        <v>64</v>
      </c>
      <c r="B16" s="437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</row>
    <row r="17" spans="1:37" ht="13.15" customHeight="1" x14ac:dyDescent="0.2"/>
    <row r="18" spans="1:37" s="18" customFormat="1" ht="13.15" customHeight="1" x14ac:dyDescent="0.2">
      <c r="A18" s="17" t="s">
        <v>817</v>
      </c>
      <c r="B18" s="491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</row>
    <row r="19" spans="1:37" ht="13.15" customHeight="1" x14ac:dyDescent="0.2">
      <c r="A19" s="15" t="s">
        <v>825</v>
      </c>
      <c r="B19" s="492"/>
      <c r="C19" s="483"/>
      <c r="D19" s="483"/>
      <c r="E19" s="483"/>
      <c r="F19" s="483"/>
      <c r="G19" s="483"/>
      <c r="H19" s="483"/>
      <c r="I19" s="483"/>
      <c r="J19" s="483"/>
      <c r="K19" s="483"/>
      <c r="L19" s="483"/>
      <c r="M19" s="483"/>
      <c r="N19" s="483"/>
      <c r="O19" s="483"/>
      <c r="P19" s="483"/>
      <c r="Q19" s="483"/>
      <c r="R19" s="483"/>
      <c r="S19" s="483"/>
      <c r="T19" s="483"/>
      <c r="U19" s="483"/>
      <c r="V19" s="483"/>
      <c r="W19" s="483"/>
      <c r="X19" s="483"/>
      <c r="Y19" s="483"/>
      <c r="Z19" s="483"/>
      <c r="AA19" s="483"/>
      <c r="AB19" s="483"/>
      <c r="AC19" s="483"/>
      <c r="AD19" s="483"/>
      <c r="AE19" s="483"/>
      <c r="AF19" s="483"/>
      <c r="AG19" s="483"/>
      <c r="AH19" s="483"/>
      <c r="AI19" s="483"/>
      <c r="AJ19" s="483"/>
      <c r="AK19" s="483"/>
    </row>
    <row r="20" spans="1:37" ht="13.15" customHeight="1" x14ac:dyDescent="0.2">
      <c r="A20" s="15" t="s">
        <v>826</v>
      </c>
      <c r="B20" s="492"/>
      <c r="C20" s="483"/>
      <c r="D20" s="483"/>
      <c r="E20" s="483"/>
      <c r="F20" s="483"/>
      <c r="G20" s="483"/>
      <c r="H20" s="483"/>
      <c r="I20" s="483"/>
      <c r="J20" s="483"/>
      <c r="K20" s="483"/>
      <c r="L20" s="483"/>
      <c r="M20" s="483"/>
      <c r="N20" s="483"/>
      <c r="O20" s="483"/>
      <c r="P20" s="483"/>
      <c r="Q20" s="483"/>
      <c r="R20" s="483"/>
      <c r="S20" s="483"/>
      <c r="T20" s="483"/>
      <c r="U20" s="483"/>
      <c r="V20" s="483"/>
      <c r="W20" s="483"/>
      <c r="X20" s="483"/>
      <c r="Y20" s="483"/>
      <c r="Z20" s="483"/>
      <c r="AA20" s="483"/>
      <c r="AB20" s="483"/>
      <c r="AC20" s="483"/>
      <c r="AD20" s="483"/>
      <c r="AE20" s="483"/>
      <c r="AF20" s="483"/>
      <c r="AG20" s="483"/>
      <c r="AH20" s="483"/>
      <c r="AI20" s="483"/>
      <c r="AJ20" s="483"/>
      <c r="AK20" s="483"/>
    </row>
    <row r="21" spans="1:37" ht="13.15" customHeight="1" x14ac:dyDescent="0.2">
      <c r="A21" s="15" t="s">
        <v>827</v>
      </c>
      <c r="B21" s="492"/>
      <c r="C21" s="483"/>
      <c r="D21" s="483"/>
      <c r="E21" s="483"/>
      <c r="F21" s="483"/>
      <c r="G21" s="483"/>
      <c r="H21" s="483"/>
      <c r="I21" s="483"/>
      <c r="J21" s="483"/>
      <c r="K21" s="483"/>
      <c r="L21" s="483"/>
      <c r="M21" s="483"/>
      <c r="N21" s="483"/>
      <c r="O21" s="483"/>
      <c r="P21" s="483"/>
      <c r="Q21" s="483"/>
      <c r="R21" s="483"/>
      <c r="S21" s="483"/>
      <c r="T21" s="483"/>
      <c r="U21" s="483"/>
      <c r="V21" s="483"/>
      <c r="W21" s="483"/>
      <c r="X21" s="483"/>
      <c r="Y21" s="483"/>
      <c r="Z21" s="483"/>
      <c r="AA21" s="483"/>
      <c r="AB21" s="483"/>
      <c r="AC21" s="483"/>
      <c r="AD21" s="483"/>
      <c r="AE21" s="483"/>
      <c r="AF21" s="483"/>
      <c r="AG21" s="483"/>
      <c r="AH21" s="483"/>
      <c r="AI21" s="483"/>
      <c r="AJ21" s="483"/>
      <c r="AK21" s="483"/>
    </row>
    <row r="22" spans="1:37" ht="13.15" customHeight="1" x14ac:dyDescent="0.2">
      <c r="A22" s="15" t="s">
        <v>828</v>
      </c>
      <c r="B22" s="492"/>
      <c r="C22" s="483"/>
      <c r="D22" s="483"/>
      <c r="E22" s="483"/>
      <c r="F22" s="483"/>
      <c r="G22" s="483"/>
      <c r="H22" s="483"/>
      <c r="I22" s="483"/>
      <c r="J22" s="483"/>
      <c r="K22" s="483"/>
      <c r="L22" s="483"/>
      <c r="M22" s="483"/>
      <c r="N22" s="483"/>
      <c r="O22" s="483"/>
      <c r="P22" s="483"/>
      <c r="Q22" s="483"/>
      <c r="R22" s="483"/>
      <c r="S22" s="483"/>
      <c r="T22" s="483"/>
      <c r="U22" s="483"/>
      <c r="V22" s="483"/>
      <c r="W22" s="483"/>
      <c r="X22" s="483"/>
      <c r="Y22" s="483"/>
      <c r="Z22" s="483"/>
      <c r="AA22" s="483"/>
      <c r="AB22" s="483"/>
      <c r="AC22" s="483"/>
      <c r="AD22" s="483"/>
      <c r="AE22" s="483"/>
      <c r="AF22" s="483"/>
      <c r="AG22" s="483"/>
      <c r="AH22" s="483"/>
      <c r="AI22" s="483"/>
      <c r="AJ22" s="483"/>
      <c r="AK22" s="483"/>
    </row>
    <row r="23" spans="1:37" ht="13.15" customHeight="1" x14ac:dyDescent="0.2">
      <c r="A23" s="15" t="s">
        <v>829</v>
      </c>
      <c r="B23" s="492"/>
      <c r="C23" s="483"/>
      <c r="D23" s="483"/>
      <c r="E23" s="483"/>
      <c r="F23" s="483"/>
      <c r="G23" s="483"/>
      <c r="H23" s="483"/>
      <c r="I23" s="483"/>
      <c r="J23" s="483"/>
      <c r="K23" s="483"/>
      <c r="L23" s="483"/>
      <c r="M23" s="483"/>
      <c r="N23" s="483"/>
      <c r="O23" s="483"/>
      <c r="P23" s="483"/>
      <c r="Q23" s="483"/>
      <c r="R23" s="483"/>
      <c r="S23" s="483"/>
      <c r="T23" s="483"/>
      <c r="U23" s="483"/>
      <c r="V23" s="483"/>
      <c r="W23" s="483"/>
      <c r="X23" s="483"/>
      <c r="Y23" s="483"/>
      <c r="Z23" s="483"/>
      <c r="AA23" s="483"/>
      <c r="AB23" s="483"/>
      <c r="AC23" s="483"/>
      <c r="AD23" s="483"/>
      <c r="AE23" s="483"/>
      <c r="AF23" s="483"/>
      <c r="AG23" s="483"/>
      <c r="AH23" s="483"/>
      <c r="AI23" s="483"/>
      <c r="AJ23" s="483"/>
      <c r="AK23" s="483"/>
    </row>
    <row r="24" spans="1:37" ht="13.15" customHeight="1" x14ac:dyDescent="0.2">
      <c r="A24" s="15" t="s">
        <v>830</v>
      </c>
      <c r="B24" s="492"/>
      <c r="C24" s="483"/>
      <c r="D24" s="483"/>
      <c r="E24" s="483"/>
      <c r="F24" s="483"/>
      <c r="G24" s="483"/>
      <c r="H24" s="483"/>
      <c r="I24" s="483"/>
      <c r="J24" s="483"/>
      <c r="K24" s="483"/>
      <c r="L24" s="483"/>
      <c r="M24" s="483"/>
      <c r="N24" s="483"/>
      <c r="O24" s="483"/>
      <c r="P24" s="483"/>
      <c r="Q24" s="483"/>
      <c r="R24" s="483"/>
      <c r="S24" s="483"/>
      <c r="T24" s="483"/>
      <c r="U24" s="483"/>
      <c r="V24" s="483"/>
      <c r="W24" s="483"/>
      <c r="X24" s="483"/>
      <c r="Y24" s="483"/>
      <c r="Z24" s="483"/>
      <c r="AA24" s="483"/>
      <c r="AB24" s="483"/>
      <c r="AC24" s="483"/>
      <c r="AD24" s="483"/>
      <c r="AE24" s="483"/>
      <c r="AF24" s="483"/>
      <c r="AG24" s="483"/>
      <c r="AH24" s="483"/>
      <c r="AI24" s="483"/>
      <c r="AJ24" s="483"/>
      <c r="AK24" s="483"/>
    </row>
    <row r="25" spans="1:37" ht="13.15" customHeight="1" x14ac:dyDescent="0.2">
      <c r="A25" s="15" t="s">
        <v>831</v>
      </c>
      <c r="B25" s="492"/>
      <c r="C25" s="483"/>
      <c r="D25" s="483"/>
      <c r="E25" s="483"/>
      <c r="F25" s="483"/>
      <c r="G25" s="483"/>
      <c r="H25" s="483"/>
      <c r="I25" s="483"/>
      <c r="J25" s="483"/>
      <c r="K25" s="483"/>
      <c r="L25" s="483"/>
      <c r="M25" s="483"/>
      <c r="N25" s="483"/>
      <c r="O25" s="483"/>
      <c r="P25" s="483"/>
      <c r="Q25" s="483"/>
      <c r="R25" s="483"/>
      <c r="S25" s="483"/>
      <c r="T25" s="483"/>
      <c r="U25" s="483"/>
      <c r="V25" s="483"/>
      <c r="W25" s="483"/>
      <c r="X25" s="483"/>
      <c r="Y25" s="483"/>
      <c r="Z25" s="483"/>
      <c r="AA25" s="483"/>
      <c r="AB25" s="483"/>
      <c r="AC25" s="483"/>
      <c r="AD25" s="483"/>
      <c r="AE25" s="483"/>
      <c r="AF25" s="483"/>
      <c r="AG25" s="483"/>
      <c r="AH25" s="483"/>
      <c r="AI25" s="483"/>
      <c r="AJ25" s="483"/>
      <c r="AK25" s="483"/>
    </row>
    <row r="26" spans="1:37" ht="13.15" customHeight="1" x14ac:dyDescent="0.2">
      <c r="A26" s="15" t="s">
        <v>832</v>
      </c>
      <c r="B26" s="492"/>
      <c r="C26" s="483"/>
      <c r="D26" s="483"/>
      <c r="E26" s="483"/>
      <c r="F26" s="483"/>
      <c r="G26" s="483"/>
      <c r="H26" s="483"/>
      <c r="I26" s="483"/>
      <c r="J26" s="483"/>
      <c r="K26" s="483"/>
      <c r="L26" s="483"/>
      <c r="M26" s="483"/>
      <c r="N26" s="483"/>
      <c r="O26" s="483"/>
      <c r="P26" s="483"/>
      <c r="Q26" s="483"/>
      <c r="R26" s="483"/>
      <c r="S26" s="483"/>
      <c r="T26" s="483"/>
      <c r="U26" s="483"/>
      <c r="V26" s="483"/>
      <c r="W26" s="483"/>
      <c r="X26" s="483"/>
      <c r="Y26" s="483"/>
      <c r="Z26" s="483"/>
      <c r="AA26" s="483"/>
      <c r="AB26" s="483"/>
      <c r="AC26" s="483"/>
      <c r="AD26" s="483"/>
      <c r="AE26" s="483"/>
      <c r="AF26" s="483"/>
      <c r="AG26" s="483"/>
      <c r="AH26" s="483"/>
      <c r="AI26" s="483"/>
      <c r="AJ26" s="483"/>
      <c r="AK26" s="483"/>
    </row>
    <row r="27" spans="1:37" ht="13.15" customHeight="1" x14ac:dyDescent="0.2">
      <c r="A27" s="15" t="s">
        <v>833</v>
      </c>
      <c r="B27" s="492"/>
      <c r="C27" s="483"/>
      <c r="D27" s="483"/>
      <c r="E27" s="483"/>
      <c r="F27" s="483"/>
      <c r="G27" s="483"/>
      <c r="H27" s="483"/>
      <c r="I27" s="483"/>
      <c r="J27" s="483"/>
      <c r="K27" s="483"/>
      <c r="L27" s="483"/>
      <c r="M27" s="483"/>
      <c r="N27" s="483"/>
      <c r="O27" s="483"/>
      <c r="P27" s="483"/>
      <c r="Q27" s="483"/>
      <c r="R27" s="483"/>
      <c r="S27" s="483"/>
      <c r="T27" s="483"/>
      <c r="U27" s="483"/>
      <c r="V27" s="483"/>
      <c r="W27" s="483"/>
      <c r="X27" s="483"/>
      <c r="Y27" s="483"/>
      <c r="Z27" s="483"/>
      <c r="AA27" s="483"/>
      <c r="AB27" s="483"/>
      <c r="AC27" s="483"/>
      <c r="AD27" s="483"/>
      <c r="AE27" s="483"/>
      <c r="AF27" s="483"/>
      <c r="AG27" s="483"/>
      <c r="AH27" s="483"/>
      <c r="AI27" s="483"/>
      <c r="AJ27" s="483"/>
      <c r="AK27" s="483"/>
    </row>
    <row r="28" spans="1:37" ht="13.15" customHeight="1" x14ac:dyDescent="0.2">
      <c r="A28" s="15" t="s">
        <v>834</v>
      </c>
      <c r="B28" s="492"/>
      <c r="C28" s="483"/>
      <c r="D28" s="483"/>
      <c r="E28" s="483"/>
      <c r="F28" s="483"/>
      <c r="G28" s="483"/>
      <c r="H28" s="483"/>
      <c r="I28" s="483"/>
      <c r="J28" s="483"/>
      <c r="K28" s="483"/>
      <c r="L28" s="483"/>
      <c r="M28" s="483"/>
      <c r="N28" s="483"/>
      <c r="O28" s="483"/>
      <c r="P28" s="483"/>
      <c r="Q28" s="483"/>
      <c r="R28" s="483"/>
      <c r="S28" s="483"/>
      <c r="T28" s="483"/>
      <c r="U28" s="483"/>
      <c r="V28" s="483"/>
      <c r="W28" s="483"/>
      <c r="X28" s="483"/>
      <c r="Y28" s="483"/>
      <c r="Z28" s="483"/>
      <c r="AA28" s="483"/>
      <c r="AB28" s="483"/>
      <c r="AC28" s="483"/>
      <c r="AD28" s="483"/>
      <c r="AE28" s="483"/>
      <c r="AF28" s="483"/>
      <c r="AG28" s="483"/>
      <c r="AH28" s="483"/>
      <c r="AI28" s="483"/>
      <c r="AJ28" s="483"/>
      <c r="AK28" s="483"/>
    </row>
    <row r="29" spans="1:37" ht="13.15" customHeight="1" x14ac:dyDescent="0.2">
      <c r="A29" s="15" t="s">
        <v>835</v>
      </c>
      <c r="B29" s="492"/>
      <c r="C29" s="483"/>
      <c r="D29" s="483"/>
      <c r="E29" s="483"/>
      <c r="F29" s="483"/>
      <c r="G29" s="483"/>
      <c r="H29" s="483"/>
      <c r="I29" s="483"/>
      <c r="J29" s="483"/>
      <c r="K29" s="483"/>
      <c r="L29" s="483"/>
      <c r="M29" s="483"/>
      <c r="N29" s="483"/>
      <c r="O29" s="483"/>
      <c r="P29" s="483"/>
      <c r="Q29" s="483"/>
      <c r="R29" s="483"/>
      <c r="S29" s="483"/>
      <c r="T29" s="483"/>
      <c r="U29" s="483"/>
      <c r="V29" s="483"/>
      <c r="W29" s="483"/>
      <c r="X29" s="483"/>
      <c r="Y29" s="483"/>
      <c r="Z29" s="483"/>
      <c r="AA29" s="483"/>
      <c r="AB29" s="483"/>
      <c r="AC29" s="483"/>
      <c r="AD29" s="483"/>
      <c r="AE29" s="483"/>
      <c r="AF29" s="483"/>
      <c r="AG29" s="483"/>
      <c r="AH29" s="483"/>
      <c r="AI29" s="483"/>
      <c r="AJ29" s="483"/>
      <c r="AK29" s="483"/>
    </row>
    <row r="30" spans="1:37" ht="13.15" customHeight="1" x14ac:dyDescent="0.2">
      <c r="A30" s="15" t="s">
        <v>836</v>
      </c>
      <c r="B30" s="492"/>
      <c r="C30" s="483"/>
      <c r="D30" s="483"/>
      <c r="E30" s="483"/>
      <c r="F30" s="483"/>
      <c r="G30" s="483"/>
      <c r="H30" s="483"/>
      <c r="I30" s="483"/>
      <c r="J30" s="483"/>
      <c r="K30" s="483"/>
      <c r="L30" s="483"/>
      <c r="M30" s="483"/>
      <c r="N30" s="483"/>
      <c r="O30" s="483"/>
      <c r="P30" s="483"/>
      <c r="Q30" s="483"/>
      <c r="R30" s="483"/>
      <c r="S30" s="483"/>
      <c r="T30" s="483"/>
      <c r="U30" s="483"/>
      <c r="V30" s="483"/>
      <c r="W30" s="483"/>
      <c r="X30" s="483"/>
      <c r="Y30" s="483"/>
      <c r="Z30" s="483"/>
      <c r="AA30" s="483"/>
      <c r="AB30" s="483"/>
      <c r="AC30" s="483"/>
      <c r="AD30" s="483"/>
      <c r="AE30" s="483"/>
      <c r="AF30" s="483"/>
      <c r="AG30" s="483"/>
      <c r="AH30" s="483"/>
      <c r="AI30" s="483"/>
      <c r="AJ30" s="483"/>
      <c r="AK30" s="483"/>
    </row>
    <row r="31" spans="1:37" ht="13.15" customHeight="1" x14ac:dyDescent="0.2">
      <c r="A31" s="15" t="s">
        <v>837</v>
      </c>
      <c r="B31" s="492"/>
      <c r="C31" s="483"/>
      <c r="D31" s="483"/>
      <c r="E31" s="483"/>
      <c r="F31" s="483"/>
      <c r="G31" s="483"/>
      <c r="H31" s="483"/>
      <c r="I31" s="483"/>
      <c r="J31" s="483"/>
      <c r="K31" s="483"/>
      <c r="L31" s="483"/>
      <c r="M31" s="483"/>
      <c r="N31" s="483"/>
      <c r="O31" s="483"/>
      <c r="P31" s="483"/>
      <c r="Q31" s="483"/>
      <c r="R31" s="483"/>
      <c r="S31" s="483"/>
      <c r="T31" s="483"/>
      <c r="U31" s="483"/>
      <c r="V31" s="483"/>
      <c r="W31" s="483"/>
      <c r="X31" s="483"/>
      <c r="Y31" s="483"/>
      <c r="Z31" s="483"/>
      <c r="AA31" s="483"/>
      <c r="AB31" s="483"/>
      <c r="AC31" s="483"/>
      <c r="AD31" s="483"/>
      <c r="AE31" s="483"/>
      <c r="AF31" s="483"/>
      <c r="AG31" s="483"/>
      <c r="AH31" s="483"/>
      <c r="AI31" s="483"/>
      <c r="AJ31" s="483"/>
      <c r="AK31" s="483"/>
    </row>
    <row r="32" spans="1:37" ht="13.15" customHeight="1" x14ac:dyDescent="0.2">
      <c r="A32" s="15" t="s">
        <v>838</v>
      </c>
      <c r="B32" s="492"/>
      <c r="C32" s="483"/>
      <c r="D32" s="483"/>
      <c r="E32" s="483"/>
      <c r="F32" s="483"/>
      <c r="G32" s="483"/>
      <c r="H32" s="483"/>
      <c r="I32" s="483"/>
      <c r="J32" s="483"/>
      <c r="K32" s="483"/>
      <c r="L32" s="483"/>
      <c r="M32" s="483"/>
      <c r="N32" s="483"/>
      <c r="O32" s="483"/>
      <c r="P32" s="483"/>
      <c r="Q32" s="483"/>
      <c r="R32" s="483"/>
      <c r="S32" s="483"/>
      <c r="T32" s="483"/>
      <c r="U32" s="483"/>
      <c r="V32" s="483"/>
      <c r="W32" s="483"/>
      <c r="X32" s="483"/>
      <c r="Y32" s="483"/>
      <c r="Z32" s="483"/>
      <c r="AA32" s="483"/>
      <c r="AB32" s="483"/>
      <c r="AC32" s="483"/>
      <c r="AD32" s="483"/>
      <c r="AE32" s="483"/>
      <c r="AF32" s="483"/>
      <c r="AG32" s="483"/>
      <c r="AH32" s="483"/>
      <c r="AI32" s="483"/>
      <c r="AJ32" s="483"/>
      <c r="AK32" s="483"/>
    </row>
    <row r="33" spans="1:37" ht="13.15" customHeight="1" x14ac:dyDescent="0.2">
      <c r="A33" s="15" t="s">
        <v>839</v>
      </c>
      <c r="B33" s="492"/>
      <c r="C33" s="483"/>
      <c r="D33" s="483"/>
      <c r="E33" s="483"/>
      <c r="F33" s="483"/>
      <c r="G33" s="483"/>
      <c r="H33" s="483"/>
      <c r="I33" s="483"/>
      <c r="J33" s="483"/>
      <c r="K33" s="483"/>
      <c r="L33" s="483"/>
      <c r="M33" s="483"/>
      <c r="N33" s="483"/>
      <c r="O33" s="483"/>
      <c r="P33" s="483"/>
      <c r="Q33" s="483"/>
      <c r="R33" s="483"/>
      <c r="S33" s="483"/>
      <c r="T33" s="483"/>
      <c r="U33" s="483"/>
      <c r="V33" s="483"/>
      <c r="W33" s="483"/>
      <c r="X33" s="483"/>
      <c r="Y33" s="483"/>
      <c r="Z33" s="483"/>
      <c r="AA33" s="483"/>
      <c r="AB33" s="483"/>
      <c r="AC33" s="483"/>
      <c r="AD33" s="483"/>
      <c r="AE33" s="483"/>
      <c r="AF33" s="483"/>
      <c r="AG33" s="483"/>
      <c r="AH33" s="483"/>
      <c r="AI33" s="483"/>
      <c r="AJ33" s="483"/>
      <c r="AK33" s="483"/>
    </row>
    <row r="34" spans="1:37" ht="13.15" customHeight="1" x14ac:dyDescent="0.2">
      <c r="A34" s="15" t="s">
        <v>840</v>
      </c>
      <c r="B34" s="492"/>
      <c r="C34" s="483"/>
      <c r="D34" s="483"/>
      <c r="E34" s="483"/>
      <c r="F34" s="483"/>
      <c r="G34" s="483"/>
      <c r="H34" s="483"/>
      <c r="I34" s="483"/>
      <c r="J34" s="483"/>
      <c r="K34" s="483"/>
      <c r="L34" s="483"/>
      <c r="M34" s="483"/>
      <c r="N34" s="483"/>
      <c r="O34" s="483"/>
      <c r="P34" s="483"/>
      <c r="Q34" s="483"/>
      <c r="R34" s="483"/>
      <c r="S34" s="483"/>
      <c r="T34" s="483"/>
      <c r="U34" s="483"/>
      <c r="V34" s="483"/>
      <c r="W34" s="483"/>
      <c r="X34" s="483"/>
      <c r="Y34" s="483"/>
      <c r="Z34" s="483"/>
      <c r="AA34" s="483"/>
      <c r="AB34" s="483"/>
      <c r="AC34" s="483"/>
      <c r="AD34" s="483"/>
      <c r="AE34" s="483"/>
      <c r="AF34" s="483"/>
      <c r="AG34" s="483"/>
      <c r="AH34" s="483"/>
      <c r="AI34" s="483"/>
      <c r="AJ34" s="483"/>
      <c r="AK34" s="483"/>
    </row>
    <row r="35" spans="1:37" ht="13.15" customHeight="1" x14ac:dyDescent="0.2">
      <c r="A35" s="15" t="s">
        <v>841</v>
      </c>
      <c r="B35" s="492"/>
      <c r="C35" s="483"/>
      <c r="D35" s="483"/>
      <c r="E35" s="483"/>
      <c r="F35" s="483"/>
      <c r="G35" s="483"/>
      <c r="H35" s="483"/>
      <c r="I35" s="483"/>
      <c r="J35" s="483"/>
      <c r="K35" s="483"/>
      <c r="L35" s="483"/>
      <c r="M35" s="483"/>
      <c r="N35" s="483"/>
      <c r="O35" s="483"/>
      <c r="P35" s="483"/>
      <c r="Q35" s="483"/>
      <c r="R35" s="483"/>
      <c r="S35" s="483"/>
      <c r="T35" s="483"/>
      <c r="U35" s="483"/>
      <c r="V35" s="483"/>
      <c r="W35" s="483"/>
      <c r="X35" s="483"/>
      <c r="Y35" s="483"/>
      <c r="Z35" s="483"/>
      <c r="AA35" s="483"/>
      <c r="AB35" s="483"/>
      <c r="AC35" s="483"/>
      <c r="AD35" s="483"/>
      <c r="AE35" s="483"/>
      <c r="AF35" s="483"/>
      <c r="AG35" s="483"/>
      <c r="AH35" s="483"/>
      <c r="AI35" s="483"/>
      <c r="AJ35" s="483"/>
      <c r="AK35" s="483"/>
    </row>
    <row r="36" spans="1:37" ht="13.15" customHeight="1" x14ac:dyDescent="0.2">
      <c r="A36" s="19" t="s">
        <v>842</v>
      </c>
      <c r="B36" s="492"/>
      <c r="C36" s="483"/>
      <c r="D36" s="483"/>
      <c r="E36" s="483"/>
      <c r="F36" s="483"/>
      <c r="G36" s="483"/>
      <c r="H36" s="483"/>
      <c r="I36" s="483"/>
      <c r="J36" s="483"/>
      <c r="K36" s="483"/>
      <c r="L36" s="483"/>
      <c r="M36" s="483"/>
      <c r="N36" s="483"/>
      <c r="O36" s="483"/>
      <c r="P36" s="483"/>
      <c r="Q36" s="483"/>
      <c r="R36" s="483"/>
      <c r="S36" s="483"/>
      <c r="T36" s="483"/>
      <c r="U36" s="483"/>
      <c r="V36" s="483"/>
      <c r="W36" s="483"/>
      <c r="X36" s="483"/>
      <c r="Y36" s="483"/>
      <c r="Z36" s="483"/>
      <c r="AA36" s="483"/>
      <c r="AB36" s="483"/>
      <c r="AC36" s="483"/>
      <c r="AD36" s="483"/>
      <c r="AE36" s="483"/>
      <c r="AF36" s="483"/>
      <c r="AG36" s="483"/>
      <c r="AH36" s="483"/>
      <c r="AI36" s="483"/>
      <c r="AJ36" s="483"/>
      <c r="AK36" s="483"/>
    </row>
    <row r="37" spans="1:37" ht="13.15" customHeight="1" x14ac:dyDescent="0.2">
      <c r="A37" s="19" t="s">
        <v>843</v>
      </c>
      <c r="B37" s="492"/>
      <c r="C37" s="483"/>
      <c r="D37" s="483"/>
      <c r="E37" s="483"/>
      <c r="F37" s="483"/>
      <c r="G37" s="483"/>
      <c r="H37" s="483"/>
      <c r="I37" s="483"/>
      <c r="J37" s="483"/>
      <c r="K37" s="483"/>
      <c r="L37" s="483"/>
      <c r="M37" s="483"/>
      <c r="N37" s="483"/>
      <c r="O37" s="483"/>
      <c r="P37" s="483"/>
      <c r="Q37" s="483"/>
      <c r="R37" s="483"/>
      <c r="S37" s="483"/>
      <c r="T37" s="483"/>
      <c r="U37" s="483"/>
      <c r="V37" s="483"/>
      <c r="W37" s="483"/>
      <c r="X37" s="483"/>
      <c r="Y37" s="483"/>
      <c r="Z37" s="483"/>
      <c r="AA37" s="483"/>
      <c r="AB37" s="483"/>
      <c r="AC37" s="483"/>
      <c r="AD37" s="483"/>
      <c r="AE37" s="483"/>
      <c r="AF37" s="483"/>
      <c r="AG37" s="483"/>
      <c r="AH37" s="483"/>
      <c r="AI37" s="483"/>
      <c r="AJ37" s="483"/>
      <c r="AK37" s="483"/>
    </row>
    <row r="38" spans="1:37" ht="13.15" customHeight="1" x14ac:dyDescent="0.2">
      <c r="A38" s="19" t="s">
        <v>844</v>
      </c>
      <c r="B38" s="492"/>
      <c r="C38" s="483"/>
      <c r="D38" s="483"/>
      <c r="E38" s="483"/>
      <c r="F38" s="483"/>
      <c r="G38" s="483"/>
      <c r="H38" s="483"/>
      <c r="I38" s="483"/>
      <c r="J38" s="483"/>
      <c r="K38" s="483"/>
      <c r="L38" s="483"/>
      <c r="M38" s="483"/>
      <c r="N38" s="483"/>
      <c r="O38" s="483"/>
      <c r="P38" s="483"/>
      <c r="Q38" s="483"/>
      <c r="R38" s="483"/>
      <c r="S38" s="483"/>
      <c r="T38" s="483"/>
      <c r="U38" s="483"/>
      <c r="V38" s="483"/>
      <c r="W38" s="483"/>
      <c r="X38" s="483"/>
      <c r="Y38" s="483"/>
      <c r="Z38" s="483"/>
      <c r="AA38" s="483"/>
      <c r="AB38" s="483"/>
      <c r="AC38" s="483"/>
      <c r="AD38" s="483"/>
      <c r="AE38" s="483"/>
      <c r="AF38" s="483"/>
      <c r="AG38" s="483"/>
      <c r="AH38" s="483"/>
      <c r="AI38" s="483"/>
      <c r="AJ38" s="483"/>
      <c r="AK38" s="483"/>
    </row>
    <row r="39" spans="1:37" ht="13.15" customHeight="1" x14ac:dyDescent="0.2">
      <c r="A39" s="19"/>
      <c r="B39" s="492"/>
      <c r="C39" s="483"/>
      <c r="D39" s="483"/>
      <c r="E39" s="483"/>
      <c r="F39" s="483"/>
      <c r="G39" s="483"/>
      <c r="H39" s="483"/>
      <c r="I39" s="483"/>
      <c r="J39" s="483"/>
      <c r="K39" s="483"/>
      <c r="L39" s="483"/>
      <c r="M39" s="483"/>
      <c r="N39" s="483"/>
      <c r="O39" s="483"/>
      <c r="P39" s="483"/>
      <c r="Q39" s="483"/>
      <c r="R39" s="483"/>
      <c r="S39" s="483"/>
      <c r="T39" s="483"/>
      <c r="U39" s="483"/>
      <c r="V39" s="483"/>
      <c r="W39" s="483"/>
      <c r="X39" s="483"/>
      <c r="Y39" s="483"/>
      <c r="Z39" s="483"/>
      <c r="AA39" s="483"/>
      <c r="AB39" s="483"/>
      <c r="AC39" s="483"/>
      <c r="AD39" s="483"/>
      <c r="AE39" s="483"/>
      <c r="AF39" s="483"/>
    </row>
    <row r="40" spans="1:37" s="18" customFormat="1" ht="13.15" customHeight="1" x14ac:dyDescent="0.2">
      <c r="A40" s="17" t="s">
        <v>784</v>
      </c>
      <c r="B40" s="49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</row>
    <row r="41" spans="1:37" ht="13.15" customHeight="1" x14ac:dyDescent="0.2">
      <c r="A41" s="15" t="s">
        <v>845</v>
      </c>
      <c r="B41" s="492"/>
      <c r="C41" s="483"/>
      <c r="D41" s="483"/>
      <c r="E41" s="483"/>
      <c r="F41" s="483"/>
      <c r="G41" s="483"/>
      <c r="H41" s="483"/>
      <c r="I41" s="483"/>
      <c r="J41" s="483"/>
      <c r="K41" s="483"/>
      <c r="L41" s="483"/>
      <c r="M41" s="483"/>
      <c r="N41" s="483"/>
      <c r="O41" s="483"/>
      <c r="P41" s="483"/>
      <c r="Q41" s="483"/>
      <c r="R41" s="483"/>
      <c r="S41" s="483"/>
      <c r="T41" s="483"/>
      <c r="U41" s="483"/>
      <c r="V41" s="483"/>
      <c r="W41" s="483"/>
      <c r="X41" s="483"/>
      <c r="Y41" s="483"/>
      <c r="Z41" s="483"/>
      <c r="AA41" s="483"/>
      <c r="AB41" s="483"/>
      <c r="AC41" s="483"/>
      <c r="AD41" s="483"/>
      <c r="AE41" s="483"/>
      <c r="AF41" s="483"/>
      <c r="AG41" s="483"/>
      <c r="AH41" s="483"/>
      <c r="AI41" s="483"/>
      <c r="AJ41" s="483"/>
      <c r="AK41" s="483"/>
    </row>
    <row r="42" spans="1:37" ht="13.15" customHeight="1" x14ac:dyDescent="0.2">
      <c r="A42" s="16"/>
      <c r="B42" s="492"/>
      <c r="C42" s="483"/>
      <c r="D42" s="483"/>
      <c r="E42" s="483"/>
      <c r="F42" s="483"/>
      <c r="G42" s="483"/>
      <c r="H42" s="483"/>
      <c r="I42" s="483"/>
      <c r="J42" s="483"/>
      <c r="K42" s="483"/>
      <c r="L42" s="483"/>
      <c r="M42" s="483"/>
      <c r="N42" s="483"/>
      <c r="O42" s="483"/>
      <c r="P42" s="483"/>
      <c r="Q42" s="483"/>
      <c r="R42" s="483"/>
      <c r="S42" s="483"/>
      <c r="T42" s="483"/>
      <c r="U42" s="483"/>
      <c r="V42" s="483"/>
      <c r="W42" s="483"/>
      <c r="X42" s="483"/>
      <c r="Y42" s="483"/>
      <c r="Z42" s="483"/>
      <c r="AA42" s="483"/>
      <c r="AB42" s="483"/>
      <c r="AC42" s="483"/>
      <c r="AD42" s="483"/>
      <c r="AE42" s="483"/>
      <c r="AF42" s="483"/>
    </row>
    <row r="43" spans="1:37" ht="13.15" customHeight="1" x14ac:dyDescent="0.2">
      <c r="A43" s="16" t="s">
        <v>818</v>
      </c>
      <c r="B43" s="49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</row>
    <row r="44" spans="1:37" s="40" customFormat="1" ht="13.15" customHeight="1" x14ac:dyDescent="0.2">
      <c r="A44" s="15" t="s">
        <v>846</v>
      </c>
      <c r="B44" s="439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</row>
    <row r="45" spans="1:37" s="40" customFormat="1" ht="13.15" customHeight="1" x14ac:dyDescent="0.2">
      <c r="A45" s="16" t="s">
        <v>847</v>
      </c>
      <c r="B45" s="439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</row>
    <row r="46" spans="1:37" s="40" customFormat="1" ht="13.15" customHeight="1" x14ac:dyDescent="0.2">
      <c r="A46" s="39" t="s">
        <v>866</v>
      </c>
      <c r="B46" s="439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</row>
    <row r="47" spans="1:37" s="40" customFormat="1" ht="13.15" customHeight="1" x14ac:dyDescent="0.2">
      <c r="A47" s="39" t="s">
        <v>886</v>
      </c>
      <c r="B47" s="439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</row>
    <row r="48" spans="1:37" s="40" customFormat="1" ht="13.15" customHeight="1" x14ac:dyDescent="0.2">
      <c r="A48" s="39" t="s">
        <v>850</v>
      </c>
      <c r="B48" s="439"/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</row>
    <row r="49" spans="1:37" s="40" customFormat="1" ht="13.15" customHeight="1" x14ac:dyDescent="0.2">
      <c r="A49" s="39" t="s">
        <v>851</v>
      </c>
      <c r="B49" s="439"/>
      <c r="C49" s="37"/>
      <c r="D49" s="37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</row>
    <row r="50" spans="1:37" s="40" customFormat="1" ht="13.15" customHeight="1" x14ac:dyDescent="0.2">
      <c r="A50" s="16" t="s">
        <v>852</v>
      </c>
      <c r="B50" s="439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</row>
    <row r="51" spans="1:37" s="40" customFormat="1" ht="13.15" customHeight="1" x14ac:dyDescent="0.2">
      <c r="A51" s="39" t="s">
        <v>866</v>
      </c>
      <c r="B51" s="439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</row>
    <row r="52" spans="1:37" s="40" customFormat="1" ht="13.15" customHeight="1" x14ac:dyDescent="0.2">
      <c r="A52" s="39" t="s">
        <v>886</v>
      </c>
      <c r="B52" s="439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</row>
    <row r="53" spans="1:37" s="40" customFormat="1" ht="13.15" customHeight="1" x14ac:dyDescent="0.2">
      <c r="A53" s="39" t="s">
        <v>850</v>
      </c>
      <c r="B53" s="439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</row>
    <row r="54" spans="1:37" s="243" customFormat="1" ht="13.15" customHeight="1" x14ac:dyDescent="0.2">
      <c r="A54" s="31" t="s">
        <v>891</v>
      </c>
      <c r="B54" s="493"/>
      <c r="C54" s="306"/>
      <c r="D54" s="306"/>
      <c r="E54" s="306"/>
      <c r="F54" s="306"/>
      <c r="G54" s="306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306"/>
      <c r="AE54" s="306"/>
      <c r="AF54" s="306"/>
      <c r="AG54" s="306"/>
      <c r="AH54" s="306"/>
      <c r="AI54" s="306"/>
      <c r="AJ54" s="306"/>
      <c r="AK54" s="306"/>
    </row>
    <row r="55" spans="1:37" s="243" customFormat="1" ht="13.15" customHeight="1" x14ac:dyDescent="0.2">
      <c r="A55" s="248" t="s">
        <v>887</v>
      </c>
      <c r="B55" s="493"/>
      <c r="C55" s="480"/>
      <c r="D55" s="480"/>
      <c r="E55" s="480"/>
      <c r="F55" s="480"/>
      <c r="G55" s="480"/>
      <c r="H55" s="480"/>
      <c r="I55" s="480"/>
      <c r="J55" s="480"/>
      <c r="K55" s="480"/>
      <c r="L55" s="480"/>
      <c r="M55" s="480"/>
      <c r="N55" s="480"/>
      <c r="O55" s="480"/>
      <c r="P55" s="480"/>
      <c r="Q55" s="480"/>
      <c r="R55" s="480"/>
      <c r="S55" s="480"/>
      <c r="T55" s="480"/>
      <c r="U55" s="480"/>
      <c r="V55" s="480"/>
      <c r="W55" s="480"/>
      <c r="X55" s="480"/>
      <c r="Y55" s="480"/>
      <c r="Z55" s="480"/>
      <c r="AA55" s="480"/>
      <c r="AB55" s="480"/>
      <c r="AC55" s="480"/>
      <c r="AD55" s="480"/>
      <c r="AE55" s="480"/>
      <c r="AF55" s="480"/>
      <c r="AG55" s="480"/>
      <c r="AH55" s="480"/>
      <c r="AI55" s="480"/>
      <c r="AJ55" s="480"/>
      <c r="AK55" s="480"/>
    </row>
    <row r="56" spans="1:37" s="243" customFormat="1" ht="13.15" customHeight="1" x14ac:dyDescent="0.2">
      <c r="A56" s="445" t="s">
        <v>856</v>
      </c>
      <c r="B56" s="493"/>
      <c r="C56" s="480"/>
      <c r="D56" s="480"/>
      <c r="E56" s="480"/>
      <c r="F56" s="480"/>
      <c r="G56" s="480"/>
      <c r="H56" s="480"/>
      <c r="I56" s="480"/>
      <c r="J56" s="480"/>
      <c r="K56" s="480"/>
      <c r="L56" s="480"/>
      <c r="M56" s="480"/>
      <c r="N56" s="480"/>
      <c r="O56" s="480"/>
      <c r="P56" s="480"/>
      <c r="Q56" s="480"/>
      <c r="R56" s="480"/>
      <c r="S56" s="480"/>
      <c r="T56" s="480"/>
      <c r="U56" s="480"/>
      <c r="V56" s="480"/>
      <c r="W56" s="480"/>
      <c r="X56" s="480"/>
      <c r="Y56" s="480"/>
      <c r="Z56" s="480"/>
      <c r="AA56" s="480"/>
      <c r="AB56" s="480"/>
      <c r="AC56" s="480"/>
      <c r="AD56" s="480"/>
      <c r="AE56" s="480"/>
      <c r="AF56" s="480"/>
      <c r="AG56" s="480"/>
      <c r="AH56" s="480"/>
      <c r="AI56" s="480"/>
      <c r="AJ56" s="480"/>
      <c r="AK56" s="480"/>
    </row>
    <row r="57" spans="1:37" s="243" customFormat="1" ht="13.15" customHeight="1" x14ac:dyDescent="0.2">
      <c r="A57" s="455" t="s">
        <v>820</v>
      </c>
      <c r="B57" s="493"/>
      <c r="C57" s="306"/>
      <c r="D57" s="306"/>
      <c r="E57" s="306"/>
      <c r="F57" s="306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6"/>
      <c r="AE57" s="306"/>
      <c r="AF57" s="306"/>
      <c r="AG57" s="306"/>
      <c r="AH57" s="306"/>
      <c r="AI57" s="306"/>
      <c r="AJ57" s="306"/>
      <c r="AK57" s="306"/>
    </row>
    <row r="58" spans="1:37" s="243" customFormat="1" ht="13.15" customHeight="1" x14ac:dyDescent="0.2">
      <c r="A58" s="32" t="s">
        <v>848</v>
      </c>
      <c r="B58" s="493"/>
      <c r="C58" s="480"/>
      <c r="D58" s="480"/>
      <c r="E58" s="480"/>
      <c r="F58" s="480"/>
      <c r="G58" s="480"/>
      <c r="H58" s="480"/>
      <c r="I58" s="480"/>
      <c r="J58" s="480"/>
      <c r="K58" s="480"/>
      <c r="L58" s="480"/>
      <c r="M58" s="480"/>
      <c r="N58" s="480"/>
      <c r="O58" s="480"/>
      <c r="P58" s="480"/>
      <c r="Q58" s="480"/>
      <c r="R58" s="480"/>
      <c r="S58" s="480"/>
      <c r="T58" s="480"/>
      <c r="U58" s="480"/>
      <c r="V58" s="480"/>
      <c r="W58" s="480"/>
      <c r="X58" s="480"/>
      <c r="Y58" s="480"/>
      <c r="Z58" s="480"/>
      <c r="AA58" s="480"/>
      <c r="AB58" s="480"/>
      <c r="AC58" s="480"/>
      <c r="AD58" s="480"/>
      <c r="AE58" s="480"/>
      <c r="AF58" s="480"/>
      <c r="AG58" s="480"/>
      <c r="AH58" s="480"/>
      <c r="AI58" s="480"/>
      <c r="AJ58" s="480"/>
      <c r="AK58" s="480"/>
    </row>
    <row r="59" spans="1:37" ht="13.15" customHeight="1" x14ac:dyDescent="0.2">
      <c r="A59" s="31" t="s">
        <v>857</v>
      </c>
      <c r="B59" s="49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</row>
    <row r="60" spans="1:37" ht="13.15" customHeight="1" x14ac:dyDescent="0.2">
      <c r="A60" s="32" t="s">
        <v>858</v>
      </c>
      <c r="B60" s="492"/>
      <c r="C60" s="483"/>
      <c r="D60" s="483"/>
      <c r="E60" s="483"/>
      <c r="F60" s="483"/>
      <c r="G60" s="483"/>
      <c r="H60" s="483"/>
      <c r="I60" s="483"/>
      <c r="J60" s="483"/>
      <c r="K60" s="483"/>
      <c r="L60" s="483"/>
      <c r="M60" s="483"/>
      <c r="N60" s="483"/>
      <c r="O60" s="483"/>
      <c r="P60" s="483"/>
      <c r="Q60" s="483"/>
      <c r="R60" s="483"/>
      <c r="S60" s="483"/>
      <c r="T60" s="483"/>
      <c r="U60" s="483"/>
      <c r="V60" s="483"/>
      <c r="W60" s="483"/>
      <c r="X60" s="483"/>
      <c r="Y60" s="483"/>
      <c r="Z60" s="483"/>
      <c r="AA60" s="483"/>
      <c r="AB60" s="483"/>
      <c r="AC60" s="483"/>
      <c r="AD60" s="483"/>
      <c r="AE60" s="483"/>
      <c r="AF60" s="483"/>
      <c r="AG60" s="483"/>
      <c r="AH60" s="483"/>
      <c r="AI60" s="483"/>
      <c r="AJ60" s="483"/>
      <c r="AK60" s="483"/>
    </row>
    <row r="61" spans="1:37" ht="13.15" customHeight="1" x14ac:dyDescent="0.2">
      <c r="A61" s="32" t="s">
        <v>859</v>
      </c>
      <c r="B61" s="492"/>
      <c r="C61" s="483"/>
      <c r="D61" s="483"/>
      <c r="E61" s="483"/>
      <c r="F61" s="483"/>
      <c r="G61" s="483"/>
      <c r="H61" s="483"/>
      <c r="I61" s="483"/>
      <c r="J61" s="483"/>
      <c r="K61" s="483"/>
      <c r="L61" s="483"/>
      <c r="M61" s="483"/>
      <c r="N61" s="483"/>
      <c r="O61" s="483"/>
      <c r="P61" s="483"/>
      <c r="Q61" s="483"/>
      <c r="R61" s="483"/>
      <c r="S61" s="483"/>
      <c r="T61" s="483"/>
      <c r="U61" s="483"/>
      <c r="V61" s="483"/>
      <c r="W61" s="483"/>
      <c r="X61" s="483"/>
      <c r="Y61" s="483"/>
      <c r="Z61" s="483"/>
      <c r="AA61" s="483"/>
      <c r="AB61" s="483"/>
      <c r="AC61" s="483"/>
      <c r="AD61" s="483"/>
      <c r="AE61" s="483"/>
      <c r="AF61" s="483"/>
      <c r="AG61" s="483"/>
      <c r="AH61" s="483"/>
      <c r="AI61" s="483"/>
      <c r="AJ61" s="483"/>
      <c r="AK61" s="483"/>
    </row>
    <row r="62" spans="1:37" ht="13.15" customHeight="1" x14ac:dyDescent="0.2">
      <c r="A62" s="32" t="s">
        <v>860</v>
      </c>
      <c r="B62" s="492"/>
      <c r="C62" s="483"/>
      <c r="D62" s="483"/>
      <c r="E62" s="483"/>
      <c r="F62" s="483"/>
      <c r="G62" s="483"/>
      <c r="H62" s="483"/>
      <c r="I62" s="483"/>
      <c r="J62" s="483"/>
      <c r="K62" s="483"/>
      <c r="L62" s="483"/>
      <c r="M62" s="483"/>
      <c r="N62" s="483"/>
      <c r="O62" s="483"/>
      <c r="P62" s="483"/>
      <c r="Q62" s="483"/>
      <c r="R62" s="483"/>
      <c r="S62" s="483"/>
      <c r="T62" s="483"/>
      <c r="U62" s="483"/>
      <c r="V62" s="483"/>
      <c r="W62" s="483"/>
      <c r="X62" s="483"/>
      <c r="Y62" s="483"/>
      <c r="Z62" s="483"/>
      <c r="AA62" s="483"/>
      <c r="AB62" s="483"/>
      <c r="AC62" s="483"/>
      <c r="AD62" s="483"/>
      <c r="AE62" s="483"/>
      <c r="AF62" s="483"/>
      <c r="AG62" s="483"/>
      <c r="AH62" s="483"/>
      <c r="AI62" s="483"/>
      <c r="AJ62" s="483"/>
      <c r="AK62" s="483"/>
    </row>
    <row r="63" spans="1:37" ht="13.15" customHeight="1" x14ac:dyDescent="0.2">
      <c r="A63" s="32" t="s">
        <v>861</v>
      </c>
      <c r="B63" s="492"/>
      <c r="C63" s="483"/>
      <c r="D63" s="483"/>
      <c r="E63" s="483"/>
      <c r="F63" s="483"/>
      <c r="G63" s="483"/>
      <c r="H63" s="483"/>
      <c r="I63" s="483"/>
      <c r="J63" s="483"/>
      <c r="K63" s="483"/>
      <c r="L63" s="483"/>
      <c r="M63" s="483"/>
      <c r="N63" s="483"/>
      <c r="O63" s="483"/>
      <c r="P63" s="483"/>
      <c r="Q63" s="483"/>
      <c r="R63" s="483"/>
      <c r="S63" s="483"/>
      <c r="T63" s="483"/>
      <c r="U63" s="483"/>
      <c r="V63" s="483"/>
      <c r="W63" s="483"/>
      <c r="X63" s="483"/>
      <c r="Y63" s="483"/>
      <c r="Z63" s="483"/>
      <c r="AA63" s="483"/>
      <c r="AB63" s="483"/>
      <c r="AC63" s="483"/>
      <c r="AD63" s="483"/>
      <c r="AE63" s="483"/>
      <c r="AF63" s="483"/>
      <c r="AG63" s="483"/>
      <c r="AH63" s="483"/>
      <c r="AI63" s="483"/>
      <c r="AJ63" s="483"/>
      <c r="AK63" s="483"/>
    </row>
    <row r="64" spans="1:37" ht="13.15" customHeight="1" x14ac:dyDescent="0.2">
      <c r="A64" s="32" t="s">
        <v>862</v>
      </c>
      <c r="B64" s="492"/>
      <c r="C64" s="483"/>
      <c r="D64" s="483"/>
      <c r="E64" s="483"/>
      <c r="F64" s="483"/>
      <c r="G64" s="483"/>
      <c r="H64" s="483"/>
      <c r="I64" s="483"/>
      <c r="J64" s="483"/>
      <c r="K64" s="483"/>
      <c r="L64" s="483"/>
      <c r="M64" s="483"/>
      <c r="N64" s="483"/>
      <c r="O64" s="483"/>
      <c r="P64" s="483"/>
      <c r="Q64" s="483"/>
      <c r="R64" s="483"/>
      <c r="S64" s="483"/>
      <c r="T64" s="483"/>
      <c r="U64" s="483"/>
      <c r="V64" s="483"/>
      <c r="W64" s="483"/>
      <c r="X64" s="483"/>
      <c r="Y64" s="483"/>
      <c r="Z64" s="483"/>
      <c r="AA64" s="483"/>
      <c r="AB64" s="483"/>
      <c r="AC64" s="483"/>
      <c r="AD64" s="483"/>
      <c r="AE64" s="483"/>
      <c r="AF64" s="483"/>
      <c r="AG64" s="483"/>
      <c r="AH64" s="483"/>
      <c r="AI64" s="483"/>
      <c r="AJ64" s="483"/>
      <c r="AK64" s="483"/>
    </row>
    <row r="65" spans="1:37" ht="13.15" customHeight="1" x14ac:dyDescent="0.2">
      <c r="A65" s="32"/>
      <c r="B65" s="492"/>
      <c r="C65" s="483"/>
      <c r="D65" s="483"/>
      <c r="E65" s="483"/>
      <c r="F65" s="483"/>
      <c r="G65" s="483"/>
      <c r="H65" s="483"/>
      <c r="I65" s="483"/>
      <c r="J65" s="483"/>
      <c r="K65" s="483"/>
      <c r="L65" s="483"/>
      <c r="M65" s="483"/>
      <c r="N65" s="483"/>
      <c r="O65" s="483"/>
      <c r="P65" s="483"/>
      <c r="Q65" s="483"/>
      <c r="R65" s="483"/>
      <c r="S65" s="483"/>
      <c r="T65" s="483"/>
      <c r="U65" s="483"/>
      <c r="V65" s="483"/>
      <c r="W65" s="483"/>
      <c r="X65" s="483"/>
      <c r="Y65" s="483"/>
      <c r="Z65" s="483"/>
      <c r="AA65" s="483"/>
      <c r="AB65" s="483"/>
      <c r="AC65" s="483"/>
      <c r="AD65" s="483"/>
      <c r="AE65" s="483"/>
      <c r="AF65" s="483"/>
      <c r="AG65" s="483"/>
      <c r="AH65" s="483"/>
      <c r="AI65" s="483"/>
      <c r="AJ65" s="483"/>
      <c r="AK65" s="483"/>
    </row>
    <row r="66" spans="1:37" s="243" customFormat="1" ht="13.15" customHeight="1" x14ac:dyDescent="0.2">
      <c r="A66" s="323" t="s">
        <v>892</v>
      </c>
      <c r="B66" s="440"/>
    </row>
    <row r="67" spans="1:37" s="245" customFormat="1" ht="13.15" customHeight="1" x14ac:dyDescent="0.2">
      <c r="A67" s="244" t="s">
        <v>863</v>
      </c>
      <c r="B67" s="441"/>
      <c r="C67" s="324"/>
      <c r="D67" s="324"/>
      <c r="E67" s="324"/>
      <c r="F67" s="324"/>
      <c r="G67" s="324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4"/>
      <c r="S67" s="324"/>
      <c r="T67" s="324"/>
      <c r="U67" s="324"/>
      <c r="V67" s="324"/>
      <c r="W67" s="324"/>
      <c r="X67" s="324"/>
      <c r="Y67" s="324"/>
      <c r="Z67" s="324"/>
      <c r="AA67" s="324"/>
      <c r="AB67" s="324"/>
      <c r="AC67" s="324"/>
      <c r="AD67" s="324"/>
      <c r="AE67" s="324"/>
      <c r="AF67" s="324"/>
      <c r="AG67" s="324"/>
      <c r="AH67" s="324"/>
      <c r="AI67" s="324"/>
      <c r="AJ67" s="324"/>
      <c r="AK67" s="324"/>
    </row>
    <row r="68" spans="1:37" s="243" customFormat="1" ht="13.15" customHeight="1" x14ac:dyDescent="0.2">
      <c r="A68" s="32" t="s">
        <v>866</v>
      </c>
      <c r="B68" s="442"/>
      <c r="C68" s="325"/>
      <c r="D68" s="325"/>
      <c r="E68" s="325"/>
      <c r="F68" s="325"/>
      <c r="G68" s="325"/>
      <c r="H68" s="325"/>
      <c r="I68" s="325"/>
      <c r="J68" s="325"/>
      <c r="K68" s="325"/>
      <c r="L68" s="325"/>
      <c r="M68" s="325"/>
      <c r="N68" s="325"/>
      <c r="O68" s="325"/>
      <c r="P68" s="325"/>
      <c r="Q68" s="325"/>
      <c r="R68" s="325"/>
      <c r="S68" s="325"/>
      <c r="T68" s="325"/>
      <c r="U68" s="325"/>
      <c r="V68" s="325"/>
      <c r="W68" s="325"/>
      <c r="X68" s="325"/>
      <c r="Y68" s="325"/>
      <c r="Z68" s="325"/>
      <c r="AA68" s="325"/>
      <c r="AB68" s="325"/>
      <c r="AC68" s="325"/>
      <c r="AD68" s="325"/>
      <c r="AE68" s="325"/>
      <c r="AF68" s="325"/>
      <c r="AG68" s="325"/>
      <c r="AH68" s="325"/>
      <c r="AI68" s="325"/>
      <c r="AJ68" s="325"/>
      <c r="AK68" s="325"/>
    </row>
    <row r="69" spans="1:37" s="243" customFormat="1" ht="13.15" customHeight="1" x14ac:dyDescent="0.2">
      <c r="A69" s="32" t="s">
        <v>889</v>
      </c>
      <c r="B69" s="442"/>
      <c r="C69" s="325"/>
      <c r="D69" s="325"/>
      <c r="E69" s="325"/>
      <c r="F69" s="325"/>
      <c r="G69" s="325"/>
      <c r="H69" s="325"/>
      <c r="I69" s="325"/>
      <c r="J69" s="325"/>
      <c r="K69" s="325"/>
      <c r="L69" s="325"/>
      <c r="M69" s="325"/>
      <c r="N69" s="325"/>
      <c r="O69" s="325"/>
      <c r="P69" s="325"/>
      <c r="Q69" s="325"/>
      <c r="R69" s="325"/>
      <c r="S69" s="325"/>
      <c r="T69" s="325"/>
      <c r="U69" s="325"/>
      <c r="V69" s="325"/>
      <c r="W69" s="325"/>
      <c r="X69" s="325"/>
      <c r="Y69" s="325"/>
      <c r="Z69" s="325"/>
      <c r="AA69" s="325"/>
      <c r="AB69" s="325"/>
      <c r="AC69" s="325"/>
      <c r="AD69" s="325"/>
      <c r="AE69" s="325"/>
      <c r="AF69" s="325"/>
      <c r="AG69" s="325"/>
      <c r="AH69" s="325"/>
      <c r="AI69" s="325"/>
      <c r="AJ69" s="325"/>
      <c r="AK69" s="325"/>
    </row>
    <row r="70" spans="1:37" s="243" customFormat="1" ht="13.15" customHeight="1" x14ac:dyDescent="0.2">
      <c r="A70" s="32" t="s">
        <v>850</v>
      </c>
      <c r="B70" s="442"/>
      <c r="C70" s="325"/>
      <c r="D70" s="325"/>
      <c r="E70" s="325"/>
      <c r="F70" s="325"/>
      <c r="G70" s="325"/>
      <c r="H70" s="325"/>
      <c r="I70" s="325"/>
      <c r="J70" s="325"/>
      <c r="K70" s="325"/>
      <c r="L70" s="325"/>
      <c r="M70" s="325"/>
      <c r="N70" s="325"/>
      <c r="O70" s="325"/>
      <c r="P70" s="325"/>
      <c r="Q70" s="325"/>
      <c r="R70" s="325"/>
      <c r="S70" s="325"/>
      <c r="T70" s="325"/>
      <c r="U70" s="325"/>
      <c r="V70" s="325"/>
      <c r="W70" s="325"/>
      <c r="X70" s="325"/>
      <c r="Y70" s="325"/>
      <c r="Z70" s="325"/>
      <c r="AA70" s="325"/>
      <c r="AB70" s="325"/>
      <c r="AC70" s="325"/>
      <c r="AD70" s="325"/>
      <c r="AE70" s="325"/>
      <c r="AF70" s="325"/>
      <c r="AG70" s="325"/>
      <c r="AH70" s="325"/>
      <c r="AI70" s="325"/>
      <c r="AJ70" s="325"/>
      <c r="AK70" s="325"/>
    </row>
    <row r="71" spans="1:37" s="245" customFormat="1" ht="13.15" customHeight="1" x14ac:dyDescent="0.2">
      <c r="A71" s="244" t="s">
        <v>822</v>
      </c>
      <c r="B71" s="443"/>
      <c r="C71" s="324"/>
      <c r="D71" s="324"/>
      <c r="E71" s="324"/>
      <c r="F71" s="324"/>
      <c r="G71" s="324"/>
      <c r="H71" s="324"/>
      <c r="I71" s="324"/>
      <c r="J71" s="324"/>
      <c r="K71" s="324"/>
      <c r="L71" s="324"/>
      <c r="M71" s="324"/>
      <c r="N71" s="324"/>
      <c r="O71" s="324"/>
      <c r="P71" s="324"/>
      <c r="Q71" s="324"/>
      <c r="R71" s="324"/>
      <c r="S71" s="324"/>
      <c r="T71" s="324"/>
      <c r="U71" s="324"/>
      <c r="V71" s="324"/>
      <c r="W71" s="324"/>
      <c r="X71" s="324"/>
      <c r="Y71" s="324"/>
      <c r="Z71" s="324"/>
      <c r="AA71" s="324"/>
      <c r="AB71" s="324"/>
      <c r="AC71" s="324"/>
      <c r="AD71" s="324"/>
      <c r="AE71" s="324"/>
      <c r="AF71" s="324"/>
      <c r="AG71" s="324"/>
      <c r="AH71" s="324"/>
      <c r="AI71" s="324"/>
      <c r="AJ71" s="324"/>
      <c r="AK71" s="324"/>
    </row>
    <row r="72" spans="1:37" s="243" customFormat="1" ht="13.15" customHeight="1" x14ac:dyDescent="0.2">
      <c r="A72" s="32" t="s">
        <v>866</v>
      </c>
      <c r="B72" s="442"/>
      <c r="C72" s="325"/>
      <c r="D72" s="325"/>
      <c r="E72" s="325"/>
      <c r="F72" s="325"/>
      <c r="G72" s="325"/>
      <c r="H72" s="325"/>
      <c r="I72" s="325"/>
      <c r="J72" s="325"/>
      <c r="K72" s="325"/>
      <c r="L72" s="325"/>
      <c r="M72" s="325"/>
      <c r="N72" s="325"/>
      <c r="O72" s="325"/>
      <c r="P72" s="325"/>
      <c r="Q72" s="325"/>
      <c r="R72" s="325"/>
      <c r="S72" s="325"/>
      <c r="T72" s="325"/>
      <c r="U72" s="325"/>
      <c r="V72" s="325"/>
      <c r="W72" s="325"/>
      <c r="X72" s="325"/>
      <c r="Y72" s="325"/>
      <c r="Z72" s="325"/>
      <c r="AA72" s="325"/>
      <c r="AB72" s="325"/>
      <c r="AC72" s="325"/>
      <c r="AD72" s="325"/>
      <c r="AE72" s="325"/>
      <c r="AF72" s="325"/>
      <c r="AG72" s="325"/>
      <c r="AH72" s="325"/>
      <c r="AI72" s="325"/>
      <c r="AJ72" s="325"/>
      <c r="AK72" s="325"/>
    </row>
    <row r="73" spans="1:37" s="243" customFormat="1" ht="13.15" customHeight="1" x14ac:dyDescent="0.2">
      <c r="A73" s="32" t="s">
        <v>865</v>
      </c>
      <c r="B73" s="442"/>
      <c r="C73" s="325"/>
      <c r="D73" s="325"/>
      <c r="E73" s="325"/>
      <c r="F73" s="325"/>
      <c r="G73" s="325"/>
      <c r="H73" s="325"/>
      <c r="I73" s="325"/>
      <c r="J73" s="325"/>
      <c r="K73" s="325"/>
      <c r="L73" s="325"/>
      <c r="M73" s="325"/>
      <c r="N73" s="325"/>
      <c r="O73" s="325"/>
      <c r="P73" s="325"/>
      <c r="Q73" s="325"/>
      <c r="R73" s="325"/>
      <c r="S73" s="325"/>
      <c r="T73" s="325"/>
      <c r="U73" s="325"/>
      <c r="V73" s="325"/>
      <c r="W73" s="325"/>
      <c r="X73" s="325"/>
      <c r="Y73" s="325"/>
      <c r="Z73" s="325"/>
      <c r="AA73" s="325"/>
      <c r="AB73" s="325"/>
      <c r="AC73" s="325"/>
      <c r="AD73" s="325"/>
      <c r="AE73" s="325"/>
      <c r="AF73" s="325"/>
      <c r="AG73" s="325"/>
      <c r="AH73" s="325"/>
      <c r="AI73" s="325"/>
      <c r="AJ73" s="325"/>
      <c r="AK73" s="325"/>
    </row>
    <row r="74" spans="1:37" s="326" customFormat="1" ht="13.15" customHeight="1" x14ac:dyDescent="0.2">
      <c r="A74" s="32" t="s">
        <v>850</v>
      </c>
      <c r="B74" s="442"/>
      <c r="C74" s="325"/>
      <c r="D74" s="325"/>
      <c r="E74" s="325"/>
      <c r="F74" s="325"/>
      <c r="G74" s="325"/>
      <c r="H74" s="325"/>
      <c r="I74" s="325"/>
      <c r="J74" s="325"/>
      <c r="K74" s="325"/>
      <c r="L74" s="325"/>
      <c r="M74" s="325"/>
      <c r="N74" s="325"/>
      <c r="O74" s="325"/>
      <c r="P74" s="325"/>
      <c r="Q74" s="325"/>
      <c r="R74" s="325"/>
      <c r="S74" s="325"/>
      <c r="T74" s="325"/>
      <c r="U74" s="325"/>
      <c r="V74" s="325"/>
      <c r="W74" s="325"/>
      <c r="X74" s="325"/>
      <c r="Y74" s="325"/>
      <c r="Z74" s="325"/>
      <c r="AA74" s="325"/>
      <c r="AB74" s="325"/>
      <c r="AC74" s="325"/>
      <c r="AD74" s="325"/>
      <c r="AE74" s="325"/>
      <c r="AF74" s="325"/>
      <c r="AG74" s="325"/>
      <c r="AH74" s="325"/>
      <c r="AI74" s="325"/>
      <c r="AJ74" s="325"/>
      <c r="AK74" s="325"/>
    </row>
    <row r="75" spans="1:37" s="243" customFormat="1" ht="13.15" customHeight="1" x14ac:dyDescent="0.2">
      <c r="A75" s="244" t="s">
        <v>867</v>
      </c>
      <c r="B75" s="443"/>
      <c r="C75" s="324"/>
      <c r="D75" s="324"/>
      <c r="E75" s="324"/>
      <c r="F75" s="324"/>
      <c r="G75" s="324"/>
      <c r="H75" s="324"/>
      <c r="I75" s="324"/>
      <c r="J75" s="324"/>
      <c r="K75" s="324"/>
      <c r="L75" s="324"/>
      <c r="M75" s="324"/>
      <c r="N75" s="324"/>
      <c r="O75" s="324"/>
      <c r="P75" s="324"/>
      <c r="Q75" s="324"/>
      <c r="R75" s="324"/>
      <c r="S75" s="324"/>
      <c r="T75" s="324"/>
      <c r="U75" s="324"/>
      <c r="V75" s="324"/>
      <c r="W75" s="324"/>
      <c r="X75" s="324"/>
      <c r="Y75" s="324"/>
      <c r="Z75" s="324"/>
      <c r="AA75" s="324"/>
      <c r="AB75" s="324"/>
      <c r="AC75" s="324"/>
      <c r="AD75" s="324"/>
      <c r="AE75" s="324"/>
      <c r="AF75" s="324"/>
      <c r="AG75" s="324"/>
      <c r="AH75" s="324"/>
      <c r="AI75" s="324"/>
      <c r="AJ75" s="324"/>
      <c r="AK75" s="324"/>
    </row>
    <row r="76" spans="1:37" s="243" customFormat="1" ht="13.15" customHeight="1" x14ac:dyDescent="0.2">
      <c r="A76" s="32" t="s">
        <v>866</v>
      </c>
      <c r="B76" s="442"/>
      <c r="C76" s="252"/>
      <c r="D76" s="252"/>
      <c r="E76" s="252"/>
      <c r="F76" s="252"/>
      <c r="G76" s="252"/>
      <c r="H76" s="252"/>
      <c r="I76" s="252"/>
      <c r="J76" s="252"/>
      <c r="K76" s="252"/>
      <c r="L76" s="252"/>
      <c r="M76" s="252"/>
      <c r="N76" s="252"/>
      <c r="O76" s="252"/>
      <c r="P76" s="252"/>
      <c r="Q76" s="252"/>
      <c r="R76" s="252"/>
      <c r="S76" s="252"/>
      <c r="T76" s="252"/>
      <c r="U76" s="252"/>
      <c r="V76" s="252"/>
      <c r="W76" s="252"/>
      <c r="X76" s="252"/>
      <c r="Y76" s="252"/>
      <c r="Z76" s="252"/>
      <c r="AA76" s="252"/>
      <c r="AB76" s="252"/>
      <c r="AC76" s="252"/>
      <c r="AD76" s="252"/>
      <c r="AE76" s="252"/>
      <c r="AF76" s="252"/>
      <c r="AG76" s="252"/>
      <c r="AH76" s="252"/>
      <c r="AI76" s="252"/>
      <c r="AJ76" s="252"/>
      <c r="AK76" s="252"/>
    </row>
    <row r="77" spans="1:37" s="243" customFormat="1" ht="13.15" customHeight="1" x14ac:dyDescent="0.2">
      <c r="A77" s="32" t="s">
        <v>865</v>
      </c>
      <c r="B77" s="442"/>
      <c r="C77" s="325"/>
      <c r="D77" s="325"/>
      <c r="E77" s="325"/>
      <c r="F77" s="325"/>
      <c r="G77" s="325"/>
      <c r="H77" s="325"/>
      <c r="I77" s="325"/>
      <c r="J77" s="325"/>
      <c r="K77" s="325"/>
      <c r="L77" s="325"/>
      <c r="M77" s="325"/>
      <c r="N77" s="325"/>
      <c r="O77" s="325"/>
      <c r="P77" s="325"/>
      <c r="Q77" s="325"/>
      <c r="R77" s="325"/>
      <c r="S77" s="325"/>
      <c r="T77" s="325"/>
      <c r="U77" s="325"/>
      <c r="V77" s="325"/>
      <c r="W77" s="325"/>
      <c r="X77" s="325"/>
      <c r="Y77" s="325"/>
      <c r="Z77" s="325"/>
      <c r="AA77" s="325"/>
      <c r="AB77" s="325"/>
      <c r="AC77" s="325"/>
      <c r="AD77" s="325"/>
      <c r="AE77" s="325"/>
      <c r="AF77" s="325"/>
      <c r="AG77" s="325"/>
      <c r="AH77" s="325"/>
      <c r="AI77" s="325"/>
      <c r="AJ77" s="325"/>
      <c r="AK77" s="325"/>
    </row>
    <row r="78" spans="1:37" s="245" customFormat="1" ht="13.15" customHeight="1" x14ac:dyDescent="0.2">
      <c r="A78" s="32" t="s">
        <v>850</v>
      </c>
      <c r="B78" s="442"/>
      <c r="C78" s="325"/>
      <c r="D78" s="325"/>
      <c r="E78" s="325"/>
      <c r="F78" s="325"/>
      <c r="G78" s="325"/>
      <c r="H78" s="325"/>
      <c r="I78" s="325"/>
      <c r="J78" s="325"/>
      <c r="K78" s="325"/>
      <c r="L78" s="325"/>
      <c r="M78" s="325"/>
      <c r="N78" s="325"/>
      <c r="O78" s="325"/>
      <c r="P78" s="325"/>
      <c r="Q78" s="325"/>
      <c r="R78" s="325"/>
      <c r="S78" s="325"/>
      <c r="T78" s="325"/>
      <c r="U78" s="325"/>
      <c r="V78" s="325"/>
      <c r="W78" s="325"/>
      <c r="X78" s="325"/>
      <c r="Y78" s="325"/>
      <c r="Z78" s="325"/>
      <c r="AA78" s="325"/>
      <c r="AB78" s="325"/>
      <c r="AC78" s="325"/>
      <c r="AD78" s="325"/>
      <c r="AE78" s="325"/>
      <c r="AF78" s="325"/>
      <c r="AG78" s="325"/>
      <c r="AH78" s="325"/>
      <c r="AI78" s="325"/>
      <c r="AJ78" s="325"/>
      <c r="AK78" s="325"/>
    </row>
    <row r="79" spans="1:37" s="243" customFormat="1" ht="13.15" customHeight="1" x14ac:dyDescent="0.2">
      <c r="A79" s="31" t="s">
        <v>868</v>
      </c>
      <c r="B79" s="443"/>
      <c r="C79" s="327"/>
      <c r="D79" s="327"/>
      <c r="E79" s="327"/>
      <c r="F79" s="327"/>
      <c r="G79" s="327"/>
      <c r="H79" s="327"/>
      <c r="I79" s="327"/>
      <c r="J79" s="327"/>
      <c r="K79" s="327"/>
      <c r="L79" s="327"/>
      <c r="M79" s="327"/>
      <c r="N79" s="327"/>
      <c r="O79" s="327"/>
      <c r="P79" s="327"/>
      <c r="Q79" s="327"/>
      <c r="R79" s="327"/>
      <c r="S79" s="327"/>
      <c r="T79" s="327"/>
      <c r="U79" s="327"/>
      <c r="V79" s="327"/>
      <c r="W79" s="327"/>
      <c r="X79" s="327"/>
      <c r="Y79" s="327"/>
      <c r="Z79" s="327"/>
      <c r="AA79" s="327"/>
      <c r="AB79" s="327"/>
      <c r="AC79" s="327"/>
      <c r="AD79" s="327"/>
      <c r="AE79" s="327"/>
      <c r="AF79" s="327"/>
      <c r="AG79" s="327"/>
      <c r="AH79" s="327"/>
      <c r="AI79" s="327"/>
      <c r="AJ79" s="327"/>
      <c r="AK79" s="327"/>
    </row>
    <row r="80" spans="1:37" s="243" customFormat="1" ht="13.15" customHeight="1" x14ac:dyDescent="0.2">
      <c r="A80" s="32" t="s">
        <v>850</v>
      </c>
      <c r="B80" s="442"/>
      <c r="C80" s="325"/>
      <c r="D80" s="325"/>
      <c r="E80" s="325"/>
      <c r="F80" s="325"/>
      <c r="G80" s="325"/>
      <c r="H80" s="325"/>
      <c r="I80" s="325"/>
      <c r="J80" s="325"/>
      <c r="K80" s="325"/>
      <c r="L80" s="325"/>
      <c r="M80" s="325"/>
      <c r="N80" s="325"/>
      <c r="O80" s="325"/>
      <c r="P80" s="325"/>
      <c r="Q80" s="325"/>
      <c r="R80" s="325"/>
      <c r="S80" s="325"/>
      <c r="T80" s="325"/>
      <c r="U80" s="325"/>
      <c r="V80" s="325"/>
      <c r="W80" s="325"/>
      <c r="X80" s="325"/>
      <c r="Y80" s="325"/>
      <c r="Z80" s="325"/>
      <c r="AA80" s="325"/>
      <c r="AB80" s="325"/>
      <c r="AC80" s="325"/>
      <c r="AD80" s="325"/>
      <c r="AE80" s="325"/>
      <c r="AF80" s="325"/>
      <c r="AG80" s="325"/>
      <c r="AH80" s="325"/>
      <c r="AI80" s="325"/>
      <c r="AJ80" s="325"/>
      <c r="AK80" s="325"/>
    </row>
    <row r="81" spans="1:37" s="243" customFormat="1" ht="13.15" customHeight="1" x14ac:dyDescent="0.2">
      <c r="A81" s="32" t="s">
        <v>851</v>
      </c>
      <c r="B81" s="494"/>
      <c r="C81" s="325"/>
      <c r="D81" s="325"/>
      <c r="E81" s="325"/>
      <c r="F81" s="325"/>
      <c r="G81" s="325"/>
      <c r="H81" s="325"/>
      <c r="I81" s="325"/>
      <c r="J81" s="325"/>
      <c r="K81" s="325"/>
      <c r="L81" s="325"/>
      <c r="M81" s="325"/>
      <c r="N81" s="325"/>
      <c r="O81" s="325"/>
      <c r="P81" s="325"/>
      <c r="Q81" s="325"/>
      <c r="R81" s="325"/>
      <c r="S81" s="325"/>
      <c r="T81" s="325"/>
      <c r="U81" s="325"/>
      <c r="V81" s="325"/>
      <c r="W81" s="325"/>
      <c r="X81" s="325"/>
      <c r="Y81" s="325"/>
      <c r="Z81" s="325"/>
      <c r="AA81" s="325"/>
      <c r="AB81" s="325"/>
      <c r="AC81" s="325"/>
      <c r="AD81" s="325"/>
      <c r="AE81" s="325"/>
      <c r="AF81" s="325"/>
      <c r="AG81" s="325"/>
      <c r="AH81" s="325"/>
      <c r="AI81" s="325"/>
      <c r="AJ81" s="325"/>
      <c r="AK81" s="325"/>
    </row>
    <row r="82" spans="1:37" s="243" customFormat="1" ht="13.15" customHeight="1" x14ac:dyDescent="0.2">
      <c r="A82" s="32" t="s">
        <v>869</v>
      </c>
      <c r="B82" s="442"/>
      <c r="C82" s="325"/>
      <c r="D82" s="325"/>
      <c r="E82" s="325"/>
      <c r="F82" s="325"/>
      <c r="G82" s="325"/>
      <c r="H82" s="325"/>
      <c r="I82" s="325"/>
      <c r="J82" s="325"/>
      <c r="K82" s="325"/>
      <c r="L82" s="325"/>
      <c r="M82" s="325"/>
      <c r="N82" s="325"/>
      <c r="O82" s="325"/>
      <c r="P82" s="325"/>
      <c r="Q82" s="325"/>
      <c r="R82" s="325"/>
      <c r="S82" s="325"/>
      <c r="T82" s="325"/>
      <c r="U82" s="325"/>
      <c r="V82" s="325"/>
      <c r="W82" s="325"/>
      <c r="X82" s="325"/>
      <c r="Y82" s="325"/>
      <c r="Z82" s="325"/>
      <c r="AA82" s="325"/>
      <c r="AB82" s="325"/>
      <c r="AC82" s="325"/>
      <c r="AD82" s="325"/>
      <c r="AE82" s="325"/>
      <c r="AF82" s="325"/>
      <c r="AG82" s="325"/>
      <c r="AH82" s="325"/>
      <c r="AI82" s="325"/>
      <c r="AJ82" s="325"/>
      <c r="AK82" s="325"/>
    </row>
    <row r="83" spans="1:37" ht="13.15" customHeight="1" x14ac:dyDescent="0.2"/>
    <row r="84" spans="1:37" ht="13.15" customHeight="1" x14ac:dyDescent="0.2"/>
    <row r="85" spans="1:37" ht="13.15" customHeight="1" x14ac:dyDescent="0.2"/>
    <row r="86" spans="1:37" ht="13.15" customHeight="1" x14ac:dyDescent="0.2"/>
    <row r="87" spans="1:37" ht="13.15" customHeight="1" x14ac:dyDescent="0.2"/>
    <row r="88" spans="1:37" ht="13.15" customHeight="1" x14ac:dyDescent="0.2"/>
    <row r="89" spans="1:37" ht="13.15" customHeight="1" x14ac:dyDescent="0.2"/>
    <row r="90" spans="1:37" ht="13.15" customHeight="1" x14ac:dyDescent="0.2"/>
  </sheetData>
  <pageMargins left="0.51181102362204722" right="0.51181102362204722" top="0.78740157480314965" bottom="0.78740157480314965" header="0.31496062992125984" footer="0.31496062992125984"/>
  <pageSetup paperSize="9" scale="26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Planilha8"/>
  <dimension ref="A1:BA76"/>
  <sheetViews>
    <sheetView showGridLines="0" zoomScale="85" zoomScaleNormal="85" workbookViewId="0">
      <pane xSplit="2" ySplit="3" topLeftCell="C4" activePane="bottomRight" state="frozen"/>
      <selection pane="topRight" activeCell="C52" sqref="C52"/>
      <selection pane="bottomLeft" activeCell="C52" sqref="C52"/>
      <selection pane="bottomRight" activeCell="B1" sqref="B1"/>
    </sheetView>
  </sheetViews>
  <sheetFormatPr defaultColWidth="8.7109375" defaultRowHeight="12.75" x14ac:dyDescent="0.2"/>
  <cols>
    <col min="1" max="1" width="72.7109375" style="13" customWidth="1"/>
    <col min="2" max="2" width="16.7109375" style="28" customWidth="1"/>
    <col min="3" max="9" width="5.28515625" style="28" bestFit="1" customWidth="1"/>
    <col min="10" max="10" width="6.28515625" style="28" bestFit="1" customWidth="1"/>
    <col min="11" max="11" width="5.28515625" style="28" bestFit="1" customWidth="1"/>
    <col min="12" max="12" width="5.28515625" style="14" bestFit="1" customWidth="1"/>
    <col min="13" max="13" width="5.28515625" style="14" customWidth="1"/>
    <col min="14" max="17" width="7.28515625" style="14" customWidth="1"/>
    <col min="18" max="18" width="17" style="14" customWidth="1"/>
    <col min="19" max="19" width="11" style="14" bestFit="1" customWidth="1"/>
    <col min="20" max="20" width="11.42578125" style="14" bestFit="1" customWidth="1"/>
    <col min="21" max="21" width="10.42578125" style="14" bestFit="1" customWidth="1"/>
    <col min="22" max="23" width="11" style="14" bestFit="1" customWidth="1"/>
    <col min="24" max="26" width="11.42578125" style="14" bestFit="1" customWidth="1"/>
    <col min="27" max="27" width="11" style="14" bestFit="1" customWidth="1"/>
    <col min="28" max="28" width="10.42578125" style="14" bestFit="1" customWidth="1"/>
    <col min="29" max="30" width="11.42578125" style="14" bestFit="1" customWidth="1"/>
    <col min="31" max="31" width="11" style="14" bestFit="1" customWidth="1"/>
    <col min="32" max="33" width="11.42578125" style="14" bestFit="1" customWidth="1"/>
    <col min="34" max="34" width="11" style="14" bestFit="1" customWidth="1"/>
    <col min="35" max="36" width="11.42578125" style="14" bestFit="1" customWidth="1"/>
    <col min="37" max="37" width="11" style="14" bestFit="1" customWidth="1"/>
    <col min="38" max="38" width="11.42578125" style="14" bestFit="1" customWidth="1"/>
    <col min="39" max="39" width="10.42578125" style="14" bestFit="1" customWidth="1"/>
    <col min="40" max="40" width="11" style="14" bestFit="1" customWidth="1"/>
    <col min="41" max="44" width="11.42578125" style="14" bestFit="1" customWidth="1"/>
    <col min="45" max="45" width="10.42578125" style="14" bestFit="1" customWidth="1"/>
    <col min="46" max="48" width="11.42578125" style="14" bestFit="1" customWidth="1"/>
    <col min="49" max="53" width="9" style="14" bestFit="1" customWidth="1"/>
    <col min="54" max="16384" width="8.7109375" style="14"/>
  </cols>
  <sheetData>
    <row r="1" spans="1:53" s="68" customFormat="1" x14ac:dyDescent="0.2">
      <c r="A1" s="2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N1" s="477">
        <f>2*12</f>
        <v>24</v>
      </c>
      <c r="O1" s="477"/>
      <c r="P1" s="477"/>
      <c r="Q1" s="477"/>
    </row>
    <row r="2" spans="1:53" s="68" customFormat="1" x14ac:dyDescent="0.2">
      <c r="A2" s="21" t="s">
        <v>1</v>
      </c>
      <c r="B2" s="71"/>
      <c r="C2" s="71"/>
      <c r="D2" s="71"/>
      <c r="E2" s="71"/>
      <c r="F2" s="71"/>
      <c r="G2" s="71"/>
      <c r="H2" s="71"/>
      <c r="I2" s="71"/>
      <c r="J2" s="71"/>
      <c r="K2" s="71"/>
      <c r="R2" s="66"/>
    </row>
    <row r="3" spans="1:53" s="44" customFormat="1" ht="77.25" x14ac:dyDescent="0.2">
      <c r="A3" s="572" t="s">
        <v>893</v>
      </c>
      <c r="B3" s="50" t="s">
        <v>894</v>
      </c>
      <c r="C3" s="120" t="s">
        <v>895</v>
      </c>
      <c r="D3" s="120" t="s">
        <v>896</v>
      </c>
      <c r="E3" s="120" t="s">
        <v>897</v>
      </c>
      <c r="F3" s="120" t="s">
        <v>898</v>
      </c>
      <c r="G3" s="120" t="s">
        <v>899</v>
      </c>
      <c r="H3" s="120" t="s">
        <v>900</v>
      </c>
      <c r="I3" s="120" t="s">
        <v>901</v>
      </c>
      <c r="J3" s="120" t="s">
        <v>902</v>
      </c>
      <c r="K3" s="120" t="s">
        <v>903</v>
      </c>
      <c r="L3" s="120" t="s">
        <v>904</v>
      </c>
      <c r="M3" s="120" t="s">
        <v>905</v>
      </c>
      <c r="N3" s="120" t="s">
        <v>906</v>
      </c>
      <c r="O3" s="120" t="s">
        <v>907</v>
      </c>
      <c r="P3" s="120" t="s">
        <v>908</v>
      </c>
      <c r="Q3" s="120" t="s">
        <v>191</v>
      </c>
      <c r="R3" s="120"/>
      <c r="S3" s="9" t="s">
        <v>758</v>
      </c>
      <c r="T3" s="9" t="s">
        <v>759</v>
      </c>
      <c r="U3" s="9" t="s">
        <v>760</v>
      </c>
      <c r="V3" s="9" t="s">
        <v>761</v>
      </c>
      <c r="W3" s="9" t="s">
        <v>762</v>
      </c>
      <c r="X3" s="9" t="s">
        <v>763</v>
      </c>
      <c r="Y3" s="9" t="s">
        <v>764</v>
      </c>
      <c r="Z3" s="9" t="s">
        <v>765</v>
      </c>
      <c r="AA3" s="9" t="s">
        <v>766</v>
      </c>
      <c r="AB3" s="9" t="s">
        <v>700</v>
      </c>
      <c r="AC3" s="9" t="s">
        <v>701</v>
      </c>
      <c r="AD3" s="9" t="s">
        <v>702</v>
      </c>
      <c r="AE3" s="9" t="s">
        <v>703</v>
      </c>
      <c r="AF3" s="9" t="s">
        <v>704</v>
      </c>
      <c r="AG3" s="9" t="s">
        <v>705</v>
      </c>
      <c r="AH3" s="9" t="s">
        <v>706</v>
      </c>
      <c r="AI3" s="9" t="s">
        <v>707</v>
      </c>
      <c r="AJ3" s="9" t="s">
        <v>708</v>
      </c>
      <c r="AK3" s="9" t="s">
        <v>709</v>
      </c>
      <c r="AL3" s="9" t="s">
        <v>710</v>
      </c>
      <c r="AM3" s="9" t="s">
        <v>711</v>
      </c>
      <c r="AN3" s="9" t="s">
        <v>712</v>
      </c>
      <c r="AO3" s="9" t="s">
        <v>713</v>
      </c>
      <c r="AP3" s="9" t="s">
        <v>714</v>
      </c>
      <c r="AQ3" s="9" t="s">
        <v>715</v>
      </c>
      <c r="AR3" s="9" t="s">
        <v>716</v>
      </c>
      <c r="AS3" s="9" t="s">
        <v>717</v>
      </c>
      <c r="AT3" s="9" t="s">
        <v>718</v>
      </c>
      <c r="AU3" s="9" t="s">
        <v>719</v>
      </c>
      <c r="AV3" s="9" t="s">
        <v>720</v>
      </c>
      <c r="AW3" s="9" t="s">
        <v>721</v>
      </c>
      <c r="AX3" s="9" t="s">
        <v>722</v>
      </c>
      <c r="AY3" s="9" t="s">
        <v>723</v>
      </c>
      <c r="AZ3" s="9" t="s">
        <v>724</v>
      </c>
      <c r="BA3" s="9" t="s">
        <v>725</v>
      </c>
    </row>
    <row r="4" spans="1:53" s="51" customFormat="1" ht="13.15" customHeight="1" x14ac:dyDescent="0.2">
      <c r="A4" s="38" t="s">
        <v>909</v>
      </c>
      <c r="B4" s="85"/>
      <c r="C4" s="47"/>
      <c r="D4" s="85"/>
      <c r="E4" s="85"/>
      <c r="F4" s="85"/>
      <c r="G4" s="85"/>
      <c r="H4" s="85"/>
      <c r="I4" s="85"/>
      <c r="J4" s="85"/>
      <c r="K4" s="85"/>
      <c r="S4" s="9" t="s">
        <v>447</v>
      </c>
    </row>
    <row r="5" spans="1:53" s="40" customFormat="1" ht="13.15" customHeight="1" x14ac:dyDescent="0.2">
      <c r="A5" s="48"/>
      <c r="B5" s="47"/>
      <c r="C5" s="648" t="s">
        <v>910</v>
      </c>
      <c r="D5" s="649"/>
      <c r="E5" s="649"/>
      <c r="F5" s="649"/>
      <c r="G5" s="649"/>
      <c r="H5" s="649"/>
      <c r="I5" s="649"/>
      <c r="J5" s="649"/>
      <c r="K5" s="649"/>
      <c r="L5" s="649"/>
      <c r="M5" s="649"/>
      <c r="N5" s="649"/>
      <c r="O5" s="649"/>
      <c r="P5" s="649"/>
      <c r="Q5" s="650"/>
      <c r="R5" s="161">
        <f>SUM(S5:BA5)</f>
        <v>0</v>
      </c>
      <c r="S5" s="62">
        <f t="shared" ref="S5:BA5" si="0">SUM(S7:S69)</f>
        <v>0</v>
      </c>
      <c r="T5" s="62">
        <f t="shared" si="0"/>
        <v>0</v>
      </c>
      <c r="U5" s="62">
        <f t="shared" si="0"/>
        <v>0</v>
      </c>
      <c r="V5" s="62">
        <f t="shared" si="0"/>
        <v>0</v>
      </c>
      <c r="W5" s="62">
        <f t="shared" si="0"/>
        <v>0</v>
      </c>
      <c r="X5" s="62">
        <f t="shared" si="0"/>
        <v>0</v>
      </c>
      <c r="Y5" s="62">
        <f t="shared" si="0"/>
        <v>0</v>
      </c>
      <c r="Z5" s="62">
        <f t="shared" si="0"/>
        <v>0</v>
      </c>
      <c r="AA5" s="62">
        <f t="shared" si="0"/>
        <v>0</v>
      </c>
      <c r="AB5" s="62">
        <f t="shared" si="0"/>
        <v>0</v>
      </c>
      <c r="AC5" s="62">
        <f t="shared" si="0"/>
        <v>0</v>
      </c>
      <c r="AD5" s="62">
        <f t="shared" si="0"/>
        <v>0</v>
      </c>
      <c r="AE5" s="62">
        <f t="shared" si="0"/>
        <v>0</v>
      </c>
      <c r="AF5" s="62">
        <f t="shared" si="0"/>
        <v>0</v>
      </c>
      <c r="AG5" s="62">
        <f t="shared" si="0"/>
        <v>0</v>
      </c>
      <c r="AH5" s="62">
        <f t="shared" si="0"/>
        <v>0</v>
      </c>
      <c r="AI5" s="62">
        <f t="shared" si="0"/>
        <v>0</v>
      </c>
      <c r="AJ5" s="62">
        <f t="shared" si="0"/>
        <v>0</v>
      </c>
      <c r="AK5" s="62">
        <f t="shared" si="0"/>
        <v>0</v>
      </c>
      <c r="AL5" s="62">
        <f t="shared" si="0"/>
        <v>0</v>
      </c>
      <c r="AM5" s="62">
        <f t="shared" si="0"/>
        <v>0</v>
      </c>
      <c r="AN5" s="62">
        <f t="shared" si="0"/>
        <v>0</v>
      </c>
      <c r="AO5" s="62">
        <f t="shared" si="0"/>
        <v>0</v>
      </c>
      <c r="AP5" s="62">
        <f t="shared" si="0"/>
        <v>0</v>
      </c>
      <c r="AQ5" s="62">
        <f t="shared" si="0"/>
        <v>0</v>
      </c>
      <c r="AR5" s="62">
        <f t="shared" si="0"/>
        <v>0</v>
      </c>
      <c r="AS5" s="62">
        <f t="shared" si="0"/>
        <v>0</v>
      </c>
      <c r="AT5" s="62">
        <f t="shared" si="0"/>
        <v>0</v>
      </c>
      <c r="AU5" s="62">
        <f t="shared" si="0"/>
        <v>0</v>
      </c>
      <c r="AV5" s="62">
        <f t="shared" si="0"/>
        <v>0</v>
      </c>
      <c r="AW5" s="62">
        <f t="shared" si="0"/>
        <v>0</v>
      </c>
      <c r="AX5" s="62">
        <f t="shared" si="0"/>
        <v>0</v>
      </c>
      <c r="AY5" s="62">
        <f t="shared" si="0"/>
        <v>0</v>
      </c>
      <c r="AZ5" s="62">
        <f t="shared" si="0"/>
        <v>0</v>
      </c>
      <c r="BA5" s="62">
        <f t="shared" si="0"/>
        <v>0</v>
      </c>
    </row>
    <row r="6" spans="1:53" s="44" customFormat="1" ht="13.15" customHeight="1" x14ac:dyDescent="0.2">
      <c r="A6" s="49" t="s">
        <v>911</v>
      </c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146"/>
      <c r="N6" s="146"/>
      <c r="O6" s="146"/>
      <c r="P6" s="146"/>
      <c r="Q6" s="146"/>
      <c r="R6" s="197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  <c r="AI6" s="64"/>
      <c r="AJ6" s="64"/>
      <c r="AK6" s="64"/>
      <c r="AL6" s="64"/>
      <c r="AM6" s="64"/>
      <c r="AN6" s="64"/>
      <c r="AO6" s="64"/>
      <c r="AP6" s="64"/>
      <c r="AQ6" s="64"/>
      <c r="AR6" s="64"/>
      <c r="AS6" s="64"/>
      <c r="AT6" s="64"/>
      <c r="AU6" s="64"/>
      <c r="AV6" s="64"/>
    </row>
    <row r="7" spans="1:53" ht="13.15" customHeight="1" x14ac:dyDescent="0.2">
      <c r="A7" s="15" t="s">
        <v>825</v>
      </c>
      <c r="B7" s="486"/>
      <c r="C7" s="486"/>
      <c r="D7" s="486"/>
      <c r="E7" s="486"/>
      <c r="F7" s="486"/>
      <c r="G7" s="486"/>
      <c r="H7" s="486"/>
      <c r="I7" s="486"/>
      <c r="J7" s="486"/>
      <c r="K7" s="486"/>
      <c r="L7" s="495"/>
      <c r="M7" s="495"/>
      <c r="N7" s="495"/>
      <c r="O7" s="495"/>
      <c r="P7" s="495"/>
      <c r="Q7" s="495"/>
      <c r="R7" s="495"/>
      <c r="S7" s="63"/>
      <c r="T7" s="63"/>
      <c r="U7" s="63"/>
      <c r="V7" s="63"/>
      <c r="W7" s="63"/>
      <c r="X7" s="63"/>
      <c r="Y7" s="63"/>
      <c r="Z7" s="63"/>
      <c r="AA7" s="63"/>
      <c r="AB7" s="63"/>
      <c r="AC7" s="63"/>
      <c r="AD7" s="63"/>
      <c r="AE7" s="63"/>
      <c r="AF7" s="63"/>
      <c r="AG7" s="63"/>
      <c r="AH7" s="63"/>
      <c r="AI7" s="63"/>
      <c r="AJ7" s="63"/>
      <c r="AK7" s="63"/>
      <c r="AL7" s="63"/>
      <c r="AM7" s="63"/>
      <c r="AN7" s="63"/>
      <c r="AO7" s="63"/>
      <c r="AP7" s="63"/>
      <c r="AQ7" s="63"/>
      <c r="AR7" s="63"/>
      <c r="AS7" s="63"/>
      <c r="AT7" s="63"/>
      <c r="AU7" s="63"/>
      <c r="AV7" s="63"/>
      <c r="AW7" s="63"/>
      <c r="AX7" s="63"/>
      <c r="AY7" s="63"/>
      <c r="AZ7" s="63"/>
      <c r="BA7" s="63"/>
    </row>
    <row r="8" spans="1:53" ht="13.15" customHeight="1" x14ac:dyDescent="0.2">
      <c r="A8" s="15" t="s">
        <v>826</v>
      </c>
      <c r="B8" s="486"/>
      <c r="C8" s="486"/>
      <c r="D8" s="486"/>
      <c r="E8" s="486"/>
      <c r="F8" s="486"/>
      <c r="G8" s="486"/>
      <c r="H8" s="486"/>
      <c r="I8" s="486"/>
      <c r="J8" s="486"/>
      <c r="K8" s="486"/>
      <c r="L8" s="495"/>
      <c r="M8" s="495"/>
      <c r="N8" s="495"/>
      <c r="O8" s="495"/>
      <c r="P8" s="495"/>
      <c r="Q8" s="495"/>
      <c r="R8" s="495"/>
      <c r="S8" s="63"/>
      <c r="T8" s="63"/>
      <c r="U8" s="63"/>
      <c r="V8" s="63"/>
      <c r="W8" s="63"/>
      <c r="X8" s="63"/>
      <c r="Y8" s="63"/>
      <c r="Z8" s="63"/>
      <c r="AA8" s="63"/>
      <c r="AB8" s="63"/>
      <c r="AC8" s="63"/>
      <c r="AD8" s="63"/>
      <c r="AE8" s="63"/>
      <c r="AF8" s="63"/>
      <c r="AG8" s="63"/>
      <c r="AH8" s="63"/>
      <c r="AI8" s="63"/>
      <c r="AJ8" s="63"/>
      <c r="AK8" s="63"/>
      <c r="AL8" s="63"/>
      <c r="AM8" s="63"/>
      <c r="AN8" s="63"/>
      <c r="AO8" s="63"/>
      <c r="AP8" s="63"/>
      <c r="AQ8" s="63"/>
      <c r="AR8" s="63"/>
      <c r="AS8" s="63"/>
      <c r="AT8" s="63"/>
      <c r="AU8" s="63"/>
      <c r="AV8" s="63"/>
      <c r="AW8" s="63"/>
      <c r="AX8" s="63"/>
      <c r="AY8" s="63"/>
      <c r="AZ8" s="63"/>
      <c r="BA8" s="63"/>
    </row>
    <row r="9" spans="1:53" ht="13.15" customHeight="1" x14ac:dyDescent="0.2">
      <c r="A9" s="15" t="s">
        <v>827</v>
      </c>
      <c r="B9" s="486"/>
      <c r="C9" s="486"/>
      <c r="D9" s="486"/>
      <c r="E9" s="486"/>
      <c r="F9" s="486"/>
      <c r="G9" s="486"/>
      <c r="H9" s="486"/>
      <c r="I9" s="486"/>
      <c r="J9" s="486"/>
      <c r="K9" s="486"/>
      <c r="L9" s="495"/>
      <c r="M9" s="495"/>
      <c r="N9" s="495"/>
      <c r="O9" s="495"/>
      <c r="P9" s="495"/>
      <c r="Q9" s="495"/>
      <c r="R9" s="495"/>
      <c r="S9" s="63"/>
      <c r="T9" s="63"/>
      <c r="U9" s="63"/>
      <c r="V9" s="63"/>
      <c r="W9" s="63"/>
      <c r="X9" s="63"/>
      <c r="Y9" s="63"/>
      <c r="Z9" s="63"/>
      <c r="AA9" s="63"/>
      <c r="AB9" s="63"/>
      <c r="AC9" s="63"/>
      <c r="AD9" s="63"/>
      <c r="AE9" s="63"/>
      <c r="AF9" s="63"/>
      <c r="AG9" s="63"/>
      <c r="AH9" s="63"/>
      <c r="AI9" s="63"/>
      <c r="AJ9" s="63"/>
      <c r="AK9" s="63"/>
      <c r="AL9" s="63"/>
      <c r="AM9" s="63"/>
      <c r="AN9" s="63"/>
      <c r="AO9" s="63"/>
      <c r="AP9" s="63"/>
      <c r="AQ9" s="63"/>
      <c r="AR9" s="63"/>
      <c r="AS9" s="63"/>
      <c r="AT9" s="63"/>
      <c r="AU9" s="63"/>
      <c r="AV9" s="63"/>
      <c r="AW9" s="63"/>
      <c r="AX9" s="63"/>
      <c r="AY9" s="63"/>
      <c r="AZ9" s="63"/>
      <c r="BA9" s="63"/>
    </row>
    <row r="10" spans="1:53" ht="13.15" customHeight="1" x14ac:dyDescent="0.2">
      <c r="A10" s="15" t="s">
        <v>828</v>
      </c>
      <c r="B10" s="486"/>
      <c r="C10" s="486"/>
      <c r="D10" s="486"/>
      <c r="E10" s="486"/>
      <c r="F10" s="486"/>
      <c r="G10" s="486"/>
      <c r="H10" s="486"/>
      <c r="I10" s="486"/>
      <c r="J10" s="486"/>
      <c r="K10" s="486"/>
      <c r="L10" s="495"/>
      <c r="M10" s="495"/>
      <c r="N10" s="495"/>
      <c r="O10" s="495"/>
      <c r="P10" s="495"/>
      <c r="Q10" s="495"/>
      <c r="R10" s="495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63"/>
      <c r="AE10" s="63"/>
      <c r="AF10" s="63"/>
      <c r="AG10" s="63"/>
      <c r="AH10" s="63"/>
      <c r="AI10" s="63"/>
      <c r="AJ10" s="63"/>
      <c r="AK10" s="63"/>
      <c r="AL10" s="63"/>
      <c r="AM10" s="63"/>
      <c r="AN10" s="63"/>
      <c r="AO10" s="63"/>
      <c r="AP10" s="63"/>
      <c r="AQ10" s="63"/>
      <c r="AR10" s="63"/>
      <c r="AS10" s="63"/>
      <c r="AT10" s="63"/>
      <c r="AU10" s="63"/>
      <c r="AV10" s="63"/>
      <c r="AW10" s="63"/>
      <c r="AX10" s="63"/>
      <c r="AY10" s="63"/>
      <c r="AZ10" s="63"/>
      <c r="BA10" s="63"/>
    </row>
    <row r="11" spans="1:53" ht="13.15" customHeight="1" x14ac:dyDescent="0.2">
      <c r="A11" s="15" t="s">
        <v>829</v>
      </c>
      <c r="B11" s="486"/>
      <c r="C11" s="486"/>
      <c r="D11" s="486"/>
      <c r="E11" s="486"/>
      <c r="F11" s="486"/>
      <c r="G11" s="486"/>
      <c r="H11" s="486"/>
      <c r="I11" s="486"/>
      <c r="J11" s="486"/>
      <c r="K11" s="486"/>
      <c r="L11" s="495"/>
      <c r="M11" s="495"/>
      <c r="N11" s="495"/>
      <c r="O11" s="495"/>
      <c r="P11" s="495"/>
      <c r="Q11" s="495"/>
      <c r="R11" s="495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63"/>
      <c r="AL11" s="63"/>
      <c r="AM11" s="63"/>
      <c r="AN11" s="63"/>
      <c r="AO11" s="63"/>
      <c r="AP11" s="63"/>
      <c r="AQ11" s="63"/>
      <c r="AR11" s="63"/>
      <c r="AS11" s="63"/>
      <c r="AT11" s="63"/>
      <c r="AU11" s="63"/>
      <c r="AV11" s="63"/>
      <c r="AW11" s="63"/>
      <c r="AX11" s="63"/>
      <c r="AY11" s="63"/>
      <c r="AZ11" s="63"/>
      <c r="BA11" s="63"/>
    </row>
    <row r="12" spans="1:53" ht="13.15" customHeight="1" x14ac:dyDescent="0.2">
      <c r="A12" s="15" t="s">
        <v>830</v>
      </c>
      <c r="B12" s="486"/>
      <c r="C12" s="486"/>
      <c r="D12" s="486"/>
      <c r="E12" s="486"/>
      <c r="F12" s="486"/>
      <c r="G12" s="486"/>
      <c r="H12" s="486"/>
      <c r="I12" s="486"/>
      <c r="J12" s="486"/>
      <c r="K12" s="486"/>
      <c r="L12" s="495"/>
      <c r="M12" s="495"/>
      <c r="N12" s="495"/>
      <c r="O12" s="495"/>
      <c r="P12" s="495"/>
      <c r="Q12" s="495"/>
      <c r="R12" s="495"/>
      <c r="S12" s="63"/>
      <c r="T12" s="63"/>
      <c r="U12" s="63"/>
      <c r="V12" s="63"/>
      <c r="W12" s="63"/>
      <c r="X12" s="63"/>
      <c r="Y12" s="63"/>
      <c r="Z12" s="63"/>
      <c r="AA12" s="63"/>
      <c r="AB12" s="63"/>
      <c r="AC12" s="63"/>
      <c r="AD12" s="63"/>
      <c r="AE12" s="63"/>
      <c r="AF12" s="63"/>
      <c r="AG12" s="63"/>
      <c r="AH12" s="63"/>
      <c r="AI12" s="63"/>
      <c r="AJ12" s="63"/>
      <c r="AK12" s="63"/>
      <c r="AL12" s="63"/>
      <c r="AM12" s="63"/>
      <c r="AN12" s="63"/>
      <c r="AO12" s="63"/>
      <c r="AP12" s="63"/>
      <c r="AQ12" s="63"/>
      <c r="AR12" s="63"/>
      <c r="AS12" s="63"/>
      <c r="AT12" s="63"/>
      <c r="AU12" s="63"/>
      <c r="AV12" s="63"/>
      <c r="AW12" s="63"/>
      <c r="AX12" s="63"/>
      <c r="AY12" s="63"/>
      <c r="AZ12" s="63"/>
      <c r="BA12" s="63"/>
    </row>
    <row r="13" spans="1:53" ht="13.15" customHeight="1" x14ac:dyDescent="0.2">
      <c r="A13" s="15" t="s">
        <v>831</v>
      </c>
      <c r="B13" s="486"/>
      <c r="C13" s="486"/>
      <c r="D13" s="486"/>
      <c r="E13" s="486"/>
      <c r="F13" s="486"/>
      <c r="G13" s="486"/>
      <c r="H13" s="486"/>
      <c r="I13" s="486"/>
      <c r="J13" s="486"/>
      <c r="K13" s="486"/>
      <c r="L13" s="495"/>
      <c r="M13" s="495"/>
      <c r="N13" s="495"/>
      <c r="O13" s="495"/>
      <c r="P13" s="495"/>
      <c r="Q13" s="495"/>
      <c r="R13" s="495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63"/>
      <c r="AU13" s="63"/>
      <c r="AV13" s="63"/>
      <c r="AW13" s="63"/>
      <c r="AX13" s="63"/>
      <c r="AY13" s="63"/>
      <c r="AZ13" s="63"/>
      <c r="BA13" s="63"/>
    </row>
    <row r="14" spans="1:53" ht="13.15" customHeight="1" x14ac:dyDescent="0.2">
      <c r="A14" s="15" t="s">
        <v>832</v>
      </c>
      <c r="B14" s="486"/>
      <c r="C14" s="486"/>
      <c r="D14" s="486"/>
      <c r="E14" s="486"/>
      <c r="F14" s="486"/>
      <c r="G14" s="486"/>
      <c r="H14" s="486"/>
      <c r="I14" s="486"/>
      <c r="J14" s="486"/>
      <c r="K14" s="486"/>
      <c r="L14" s="495"/>
      <c r="M14" s="495"/>
      <c r="N14" s="495"/>
      <c r="O14" s="495"/>
      <c r="P14" s="495"/>
      <c r="Q14" s="495"/>
      <c r="R14" s="495"/>
      <c r="S14" s="63"/>
      <c r="T14" s="63"/>
      <c r="U14" s="63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63"/>
      <c r="AL14" s="63"/>
      <c r="AM14" s="63"/>
      <c r="AN14" s="63"/>
      <c r="AO14" s="63"/>
      <c r="AP14" s="63"/>
      <c r="AQ14" s="63"/>
      <c r="AR14" s="63"/>
      <c r="AS14" s="63"/>
      <c r="AT14" s="63"/>
      <c r="AU14" s="63"/>
      <c r="AV14" s="63"/>
      <c r="AW14" s="63"/>
      <c r="AX14" s="63"/>
      <c r="AY14" s="63"/>
      <c r="AZ14" s="63"/>
      <c r="BA14" s="63"/>
    </row>
    <row r="15" spans="1:53" ht="13.15" customHeight="1" x14ac:dyDescent="0.2">
      <c r="A15" s="15" t="s">
        <v>833</v>
      </c>
      <c r="B15" s="486"/>
      <c r="C15" s="486"/>
      <c r="D15" s="486"/>
      <c r="E15" s="486"/>
      <c r="F15" s="486"/>
      <c r="G15" s="486"/>
      <c r="H15" s="486"/>
      <c r="I15" s="486"/>
      <c r="J15" s="486"/>
      <c r="K15" s="486"/>
      <c r="L15" s="495"/>
      <c r="M15" s="495"/>
      <c r="N15" s="495"/>
      <c r="O15" s="495"/>
      <c r="P15" s="495"/>
      <c r="Q15" s="495"/>
      <c r="R15" s="495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63"/>
      <c r="AL15" s="63"/>
      <c r="AM15" s="63"/>
      <c r="AN15" s="63"/>
      <c r="AO15" s="63"/>
      <c r="AP15" s="63"/>
      <c r="AQ15" s="63"/>
      <c r="AR15" s="63"/>
      <c r="AS15" s="63"/>
      <c r="AT15" s="63"/>
      <c r="AU15" s="63"/>
      <c r="AV15" s="63"/>
      <c r="AW15" s="63"/>
      <c r="AX15" s="63"/>
      <c r="AY15" s="63"/>
      <c r="AZ15" s="63"/>
      <c r="BA15" s="63"/>
    </row>
    <row r="16" spans="1:53" ht="13.15" customHeight="1" x14ac:dyDescent="0.2">
      <c r="A16" s="15" t="s">
        <v>834</v>
      </c>
      <c r="B16" s="486"/>
      <c r="C16" s="486"/>
      <c r="D16" s="486"/>
      <c r="E16" s="486"/>
      <c r="F16" s="486"/>
      <c r="G16" s="486"/>
      <c r="H16" s="486"/>
      <c r="I16" s="486"/>
      <c r="J16" s="486"/>
      <c r="K16" s="486"/>
      <c r="L16" s="495"/>
      <c r="M16" s="495"/>
      <c r="N16" s="495"/>
      <c r="O16" s="495"/>
      <c r="P16" s="495"/>
      <c r="Q16" s="495"/>
      <c r="R16" s="495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63"/>
      <c r="AU16" s="63"/>
      <c r="AV16" s="63"/>
      <c r="AW16" s="63"/>
      <c r="AX16" s="63"/>
      <c r="AY16" s="63"/>
      <c r="AZ16" s="63"/>
      <c r="BA16" s="63"/>
    </row>
    <row r="17" spans="1:53" ht="13.15" customHeight="1" x14ac:dyDescent="0.2">
      <c r="A17" s="15" t="s">
        <v>835</v>
      </c>
      <c r="B17" s="486"/>
      <c r="C17" s="486"/>
      <c r="D17" s="486"/>
      <c r="E17" s="486"/>
      <c r="F17" s="486"/>
      <c r="G17" s="486"/>
      <c r="H17" s="486"/>
      <c r="I17" s="486"/>
      <c r="J17" s="486"/>
      <c r="K17" s="486"/>
      <c r="L17" s="495"/>
      <c r="M17" s="495"/>
      <c r="N17" s="495"/>
      <c r="O17" s="495"/>
      <c r="P17" s="495"/>
      <c r="Q17" s="495"/>
      <c r="R17" s="495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3"/>
      <c r="AY17" s="63"/>
      <c r="AZ17" s="63"/>
      <c r="BA17" s="63"/>
    </row>
    <row r="18" spans="1:53" ht="13.15" customHeight="1" x14ac:dyDescent="0.2">
      <c r="A18" s="15" t="s">
        <v>836</v>
      </c>
      <c r="B18" s="486"/>
      <c r="C18" s="486"/>
      <c r="D18" s="486"/>
      <c r="E18" s="486"/>
      <c r="F18" s="486"/>
      <c r="G18" s="486"/>
      <c r="H18" s="486"/>
      <c r="I18" s="486"/>
      <c r="J18" s="486"/>
      <c r="K18" s="486"/>
      <c r="L18" s="495"/>
      <c r="M18" s="495"/>
      <c r="N18" s="495"/>
      <c r="O18" s="495"/>
      <c r="P18" s="495"/>
      <c r="Q18" s="495"/>
      <c r="R18" s="495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63"/>
      <c r="AN18" s="63"/>
      <c r="AO18" s="63"/>
      <c r="AP18" s="63"/>
      <c r="AQ18" s="63"/>
      <c r="AR18" s="63"/>
      <c r="AS18" s="63"/>
      <c r="AT18" s="63"/>
      <c r="AU18" s="63"/>
      <c r="AV18" s="63"/>
      <c r="AW18" s="63"/>
      <c r="AX18" s="63"/>
      <c r="AY18" s="63"/>
      <c r="AZ18" s="63"/>
      <c r="BA18" s="63"/>
    </row>
    <row r="19" spans="1:53" ht="13.15" customHeight="1" x14ac:dyDescent="0.2">
      <c r="A19" s="15" t="s">
        <v>837</v>
      </c>
      <c r="B19" s="486"/>
      <c r="C19" s="486"/>
      <c r="D19" s="486"/>
      <c r="E19" s="486"/>
      <c r="F19" s="486"/>
      <c r="G19" s="486"/>
      <c r="H19" s="486"/>
      <c r="I19" s="486"/>
      <c r="J19" s="486"/>
      <c r="K19" s="486"/>
      <c r="L19" s="495"/>
      <c r="M19" s="495"/>
      <c r="N19" s="495"/>
      <c r="O19" s="495"/>
      <c r="P19" s="495"/>
      <c r="Q19" s="495"/>
      <c r="R19" s="495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</row>
    <row r="20" spans="1:53" ht="13.15" customHeight="1" x14ac:dyDescent="0.2">
      <c r="A20" s="15" t="s">
        <v>838</v>
      </c>
      <c r="B20" s="486"/>
      <c r="C20" s="486"/>
      <c r="D20" s="486"/>
      <c r="E20" s="486"/>
      <c r="F20" s="486"/>
      <c r="G20" s="486"/>
      <c r="H20" s="486"/>
      <c r="I20" s="486"/>
      <c r="J20" s="486"/>
      <c r="K20" s="486"/>
      <c r="L20" s="495"/>
      <c r="M20" s="495"/>
      <c r="N20" s="495"/>
      <c r="O20" s="495"/>
      <c r="P20" s="495"/>
      <c r="Q20" s="495"/>
      <c r="R20" s="495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3"/>
      <c r="AK20" s="63"/>
      <c r="AL20" s="63"/>
      <c r="AM20" s="63"/>
      <c r="AN20" s="63"/>
      <c r="AO20" s="63"/>
      <c r="AP20" s="63"/>
      <c r="AQ20" s="63"/>
      <c r="AR20" s="63"/>
      <c r="AS20" s="63"/>
      <c r="AT20" s="63"/>
      <c r="AU20" s="63"/>
      <c r="AV20" s="63"/>
      <c r="AW20" s="63"/>
      <c r="AX20" s="63"/>
      <c r="AY20" s="63"/>
      <c r="AZ20" s="63"/>
      <c r="BA20" s="63"/>
    </row>
    <row r="21" spans="1:53" ht="13.15" customHeight="1" x14ac:dyDescent="0.2">
      <c r="A21" s="15" t="s">
        <v>839</v>
      </c>
      <c r="B21" s="486"/>
      <c r="C21" s="486"/>
      <c r="D21" s="486"/>
      <c r="E21" s="486"/>
      <c r="F21" s="486"/>
      <c r="G21" s="486"/>
      <c r="H21" s="486"/>
      <c r="I21" s="486"/>
      <c r="J21" s="486"/>
      <c r="K21" s="486"/>
      <c r="L21" s="495"/>
      <c r="M21" s="495"/>
      <c r="N21" s="495"/>
      <c r="O21" s="495"/>
      <c r="P21" s="495"/>
      <c r="Q21" s="495"/>
      <c r="R21" s="495"/>
      <c r="S21" s="63"/>
      <c r="T21" s="63"/>
      <c r="U21" s="63"/>
      <c r="V21" s="63"/>
      <c r="W21" s="63"/>
      <c r="X21" s="63"/>
      <c r="Y21" s="63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3"/>
      <c r="AK21" s="63"/>
      <c r="AL21" s="63"/>
      <c r="AM21" s="63"/>
      <c r="AN21" s="63"/>
      <c r="AO21" s="63"/>
      <c r="AP21" s="63"/>
      <c r="AQ21" s="63"/>
      <c r="AR21" s="63"/>
      <c r="AS21" s="63"/>
      <c r="AT21" s="63"/>
      <c r="AU21" s="63"/>
      <c r="AV21" s="63"/>
      <c r="AW21" s="63"/>
      <c r="AX21" s="63"/>
      <c r="AY21" s="63"/>
      <c r="AZ21" s="63"/>
      <c r="BA21" s="63"/>
    </row>
    <row r="22" spans="1:53" ht="13.15" customHeight="1" x14ac:dyDescent="0.2">
      <c r="A22" s="15" t="s">
        <v>840</v>
      </c>
      <c r="B22" s="486"/>
      <c r="C22" s="486"/>
      <c r="D22" s="486"/>
      <c r="E22" s="486"/>
      <c r="F22" s="486"/>
      <c r="G22" s="486"/>
      <c r="H22" s="486"/>
      <c r="I22" s="486"/>
      <c r="J22" s="486"/>
      <c r="K22" s="486"/>
      <c r="L22" s="495"/>
      <c r="M22" s="495"/>
      <c r="N22" s="495"/>
      <c r="O22" s="495"/>
      <c r="P22" s="495"/>
      <c r="Q22" s="495"/>
      <c r="R22" s="495"/>
      <c r="S22" s="63"/>
      <c r="T22" s="63"/>
      <c r="U22" s="63"/>
      <c r="V22" s="63"/>
      <c r="W22" s="63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3"/>
      <c r="AI22" s="63"/>
      <c r="AJ22" s="63"/>
      <c r="AK22" s="63"/>
      <c r="AL22" s="63"/>
      <c r="AM22" s="63"/>
      <c r="AN22" s="63"/>
      <c r="AO22" s="63"/>
      <c r="AP22" s="63"/>
      <c r="AQ22" s="63"/>
      <c r="AR22" s="63"/>
      <c r="AS22" s="63"/>
      <c r="AT22" s="63"/>
      <c r="AU22" s="63"/>
      <c r="AV22" s="63"/>
      <c r="AW22" s="63"/>
      <c r="AX22" s="63"/>
      <c r="AY22" s="63"/>
      <c r="AZ22" s="63"/>
      <c r="BA22" s="63"/>
    </row>
    <row r="23" spans="1:53" ht="13.15" customHeight="1" x14ac:dyDescent="0.2">
      <c r="A23" s="15" t="s">
        <v>841</v>
      </c>
      <c r="B23" s="486"/>
      <c r="C23" s="486"/>
      <c r="D23" s="486"/>
      <c r="E23" s="486"/>
      <c r="F23" s="486"/>
      <c r="G23" s="486"/>
      <c r="H23" s="486"/>
      <c r="I23" s="486"/>
      <c r="J23" s="486"/>
      <c r="K23" s="486"/>
      <c r="L23" s="495"/>
      <c r="M23" s="495"/>
      <c r="N23" s="495"/>
      <c r="O23" s="495"/>
      <c r="P23" s="495"/>
      <c r="Q23" s="495"/>
      <c r="R23" s="495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63"/>
      <c r="AN23" s="63"/>
      <c r="AO23" s="63"/>
      <c r="AP23" s="63"/>
      <c r="AQ23" s="63"/>
      <c r="AR23" s="63"/>
      <c r="AS23" s="63"/>
      <c r="AT23" s="63"/>
      <c r="AU23" s="63"/>
      <c r="AV23" s="63"/>
      <c r="AW23" s="63"/>
      <c r="AX23" s="63"/>
      <c r="AY23" s="63"/>
      <c r="AZ23" s="63"/>
      <c r="BA23" s="63"/>
    </row>
    <row r="24" spans="1:53" ht="13.15" customHeight="1" x14ac:dyDescent="0.2">
      <c r="A24" s="19" t="s">
        <v>842</v>
      </c>
      <c r="B24" s="486"/>
      <c r="C24" s="486"/>
      <c r="D24" s="486"/>
      <c r="E24" s="486"/>
      <c r="F24" s="486"/>
      <c r="G24" s="486"/>
      <c r="H24" s="486"/>
      <c r="I24" s="486"/>
      <c r="J24" s="486"/>
      <c r="K24" s="486"/>
      <c r="L24" s="495"/>
      <c r="M24" s="495"/>
      <c r="N24" s="495"/>
      <c r="O24" s="495"/>
      <c r="P24" s="495"/>
      <c r="Q24" s="495"/>
      <c r="R24" s="495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3"/>
      <c r="AK24" s="63"/>
      <c r="AL24" s="63"/>
      <c r="AM24" s="63"/>
      <c r="AN24" s="63"/>
      <c r="AO24" s="63"/>
      <c r="AP24" s="63"/>
      <c r="AQ24" s="63"/>
      <c r="AR24" s="63"/>
      <c r="AS24" s="63"/>
      <c r="AT24" s="63"/>
      <c r="AU24" s="63"/>
      <c r="AV24" s="63"/>
      <c r="AW24" s="63"/>
      <c r="AX24" s="63"/>
      <c r="AY24" s="63"/>
      <c r="AZ24" s="63"/>
      <c r="BA24" s="63"/>
    </row>
    <row r="25" spans="1:53" ht="13.15" customHeight="1" x14ac:dyDescent="0.2">
      <c r="A25" s="19" t="s">
        <v>843</v>
      </c>
      <c r="B25" s="486"/>
      <c r="C25" s="486"/>
      <c r="D25" s="486"/>
      <c r="E25" s="486"/>
      <c r="F25" s="486"/>
      <c r="G25" s="486"/>
      <c r="H25" s="486"/>
      <c r="I25" s="486"/>
      <c r="J25" s="486"/>
      <c r="K25" s="486"/>
      <c r="L25" s="495"/>
      <c r="M25" s="495"/>
      <c r="N25" s="495"/>
      <c r="O25" s="495"/>
      <c r="P25" s="495"/>
      <c r="Q25" s="495"/>
      <c r="R25" s="495"/>
      <c r="S25" s="63"/>
      <c r="T25" s="63"/>
      <c r="U25" s="63"/>
      <c r="V25" s="63"/>
      <c r="W25" s="63"/>
      <c r="X25" s="63"/>
      <c r="Y25" s="63"/>
      <c r="Z25" s="63"/>
      <c r="AA25" s="63"/>
      <c r="AB25" s="63"/>
      <c r="AC25" s="63"/>
      <c r="AD25" s="63"/>
      <c r="AE25" s="63"/>
      <c r="AF25" s="63"/>
      <c r="AG25" s="63"/>
      <c r="AH25" s="63"/>
      <c r="AI25" s="63"/>
      <c r="AJ25" s="63"/>
      <c r="AK25" s="63"/>
      <c r="AL25" s="63"/>
      <c r="AM25" s="63"/>
      <c r="AN25" s="63"/>
      <c r="AO25" s="63"/>
      <c r="AP25" s="63"/>
      <c r="AQ25" s="63"/>
      <c r="AR25" s="63"/>
      <c r="AS25" s="63"/>
      <c r="AT25" s="63"/>
      <c r="AU25" s="63"/>
      <c r="AV25" s="63"/>
      <c r="AW25" s="63"/>
      <c r="AX25" s="63"/>
      <c r="AY25" s="63"/>
      <c r="AZ25" s="63"/>
      <c r="BA25" s="63"/>
    </row>
    <row r="26" spans="1:53" ht="13.15" customHeight="1" x14ac:dyDescent="0.2">
      <c r="A26" s="19" t="s">
        <v>844</v>
      </c>
      <c r="B26" s="486"/>
      <c r="C26" s="486"/>
      <c r="D26" s="486"/>
      <c r="E26" s="486"/>
      <c r="F26" s="486"/>
      <c r="G26" s="486"/>
      <c r="H26" s="486"/>
      <c r="I26" s="486"/>
      <c r="J26" s="486"/>
      <c r="K26" s="486"/>
      <c r="L26" s="495"/>
      <c r="M26" s="495"/>
      <c r="N26" s="495"/>
      <c r="O26" s="495"/>
      <c r="P26" s="495"/>
      <c r="Q26" s="495"/>
      <c r="R26" s="495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</row>
    <row r="27" spans="1:53" ht="13.15" customHeight="1" x14ac:dyDescent="0.2">
      <c r="A27" s="15"/>
      <c r="B27" s="486"/>
      <c r="C27" s="486"/>
      <c r="D27" s="486"/>
      <c r="E27" s="486"/>
      <c r="F27" s="486"/>
      <c r="G27" s="486"/>
      <c r="H27" s="486"/>
      <c r="I27" s="486"/>
      <c r="J27" s="486"/>
      <c r="K27" s="486"/>
      <c r="L27" s="495"/>
      <c r="M27" s="495"/>
      <c r="N27" s="495"/>
      <c r="O27" s="495"/>
      <c r="P27" s="495"/>
      <c r="Q27" s="495"/>
      <c r="R27" s="495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3"/>
      <c r="AI27" s="63"/>
      <c r="AJ27" s="63"/>
      <c r="AK27" s="63"/>
      <c r="AL27" s="63"/>
      <c r="AM27" s="63"/>
      <c r="AN27" s="63"/>
      <c r="AO27" s="63"/>
      <c r="AP27" s="63"/>
      <c r="AQ27" s="63"/>
      <c r="AR27" s="63"/>
      <c r="AS27" s="63"/>
      <c r="AT27" s="63"/>
      <c r="AU27" s="63"/>
      <c r="AV27" s="63"/>
      <c r="AW27" s="63"/>
      <c r="AX27" s="63"/>
      <c r="AY27" s="63"/>
      <c r="AZ27" s="63"/>
      <c r="BA27" s="63"/>
    </row>
    <row r="28" spans="1:53" s="18" customFormat="1" ht="13.15" customHeight="1" x14ac:dyDescent="0.2">
      <c r="A28" s="29" t="s">
        <v>784</v>
      </c>
      <c r="B28" s="486"/>
      <c r="C28" s="486"/>
      <c r="D28" s="486"/>
      <c r="E28" s="486"/>
      <c r="F28" s="486"/>
      <c r="G28" s="486"/>
      <c r="H28" s="486"/>
      <c r="I28" s="486"/>
      <c r="J28" s="486"/>
      <c r="K28" s="486"/>
      <c r="L28" s="495"/>
      <c r="M28" s="495"/>
      <c r="N28" s="495"/>
      <c r="O28" s="495"/>
      <c r="P28" s="495"/>
      <c r="Q28" s="495"/>
      <c r="R28" s="495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</row>
    <row r="29" spans="1:53" ht="13.15" customHeight="1" x14ac:dyDescent="0.2">
      <c r="A29" s="15" t="s">
        <v>912</v>
      </c>
      <c r="B29" s="486"/>
      <c r="C29" s="486"/>
      <c r="D29" s="486"/>
      <c r="E29" s="486"/>
      <c r="F29" s="486"/>
      <c r="G29" s="486"/>
      <c r="H29" s="486"/>
      <c r="I29" s="486"/>
      <c r="J29" s="486"/>
      <c r="K29" s="486"/>
      <c r="L29" s="495"/>
      <c r="M29" s="495"/>
      <c r="N29" s="495"/>
      <c r="O29" s="495"/>
      <c r="P29" s="495"/>
      <c r="Q29" s="495"/>
      <c r="R29" s="495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63"/>
      <c r="AH29" s="63"/>
      <c r="AI29" s="63"/>
      <c r="AJ29" s="63"/>
      <c r="AK29" s="63"/>
      <c r="AL29" s="63"/>
      <c r="AM29" s="63"/>
      <c r="AN29" s="63"/>
      <c r="AO29" s="63"/>
      <c r="AP29" s="63"/>
      <c r="AQ29" s="63"/>
      <c r="AR29" s="63"/>
      <c r="AS29" s="63"/>
      <c r="AT29" s="63"/>
      <c r="AU29" s="63"/>
      <c r="AV29" s="63"/>
      <c r="AW29" s="63"/>
      <c r="AX29" s="63"/>
      <c r="AY29" s="63"/>
      <c r="AZ29" s="63"/>
      <c r="BA29" s="63"/>
    </row>
    <row r="30" spans="1:53" ht="13.15" customHeight="1" x14ac:dyDescent="0.2">
      <c r="A30" s="15"/>
      <c r="B30" s="486"/>
      <c r="C30" s="486"/>
      <c r="D30" s="486"/>
      <c r="E30" s="486"/>
      <c r="F30" s="486"/>
      <c r="G30" s="486"/>
      <c r="H30" s="486"/>
      <c r="I30" s="486"/>
      <c r="J30" s="486"/>
      <c r="K30" s="486"/>
      <c r="L30" s="495"/>
      <c r="M30" s="495"/>
      <c r="N30" s="495"/>
      <c r="O30" s="495"/>
      <c r="P30" s="495"/>
      <c r="Q30" s="495"/>
      <c r="R30" s="495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H30" s="63"/>
      <c r="AI30" s="63"/>
      <c r="AJ30" s="63"/>
      <c r="AK30" s="63"/>
      <c r="AL30" s="63"/>
      <c r="AM30" s="63"/>
      <c r="AN30" s="63"/>
      <c r="AO30" s="63"/>
      <c r="AP30" s="63"/>
      <c r="AQ30" s="63"/>
      <c r="AR30" s="63"/>
      <c r="AS30" s="63"/>
      <c r="AT30" s="63"/>
      <c r="AU30" s="63"/>
      <c r="AV30" s="63"/>
      <c r="AW30" s="63"/>
      <c r="AX30" s="63"/>
      <c r="AY30" s="63"/>
      <c r="AZ30" s="63"/>
      <c r="BA30" s="63"/>
    </row>
    <row r="31" spans="1:53" ht="13.15" customHeight="1" x14ac:dyDescent="0.2">
      <c r="A31" s="16" t="s">
        <v>818</v>
      </c>
      <c r="B31" s="486"/>
      <c r="C31" s="486"/>
      <c r="D31" s="486"/>
      <c r="E31" s="486"/>
      <c r="F31" s="486"/>
      <c r="G31" s="486"/>
      <c r="H31" s="486"/>
      <c r="I31" s="486"/>
      <c r="J31" s="486"/>
      <c r="K31" s="486"/>
      <c r="L31" s="495"/>
      <c r="M31" s="495"/>
      <c r="N31" s="495"/>
      <c r="O31" s="495"/>
      <c r="P31" s="495"/>
      <c r="Q31" s="495"/>
      <c r="R31" s="495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63"/>
      <c r="AJ31" s="63"/>
      <c r="AK31" s="63"/>
      <c r="AL31" s="63"/>
      <c r="AM31" s="63"/>
      <c r="AN31" s="63"/>
      <c r="AO31" s="63"/>
      <c r="AP31" s="63"/>
      <c r="AQ31" s="63"/>
      <c r="AR31" s="63"/>
      <c r="AS31" s="63"/>
      <c r="AT31" s="63"/>
      <c r="AU31" s="63"/>
      <c r="AV31" s="63"/>
      <c r="AW31" s="63"/>
      <c r="AX31" s="63"/>
      <c r="AY31" s="63"/>
      <c r="AZ31" s="63"/>
      <c r="BA31" s="63"/>
    </row>
    <row r="32" spans="1:53" ht="13.15" customHeight="1" x14ac:dyDescent="0.2">
      <c r="A32" s="15" t="s">
        <v>846</v>
      </c>
      <c r="B32" s="486"/>
      <c r="C32" s="486"/>
      <c r="D32" s="486"/>
      <c r="E32" s="486"/>
      <c r="F32" s="486"/>
      <c r="G32" s="486"/>
      <c r="H32" s="486"/>
      <c r="I32" s="486"/>
      <c r="J32" s="486"/>
      <c r="K32" s="486"/>
      <c r="L32" s="495"/>
      <c r="M32" s="495"/>
      <c r="N32" s="495"/>
      <c r="O32" s="495"/>
      <c r="P32" s="495"/>
      <c r="Q32" s="495"/>
      <c r="R32" s="495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3"/>
      <c r="AE32" s="63"/>
      <c r="AF32" s="63"/>
      <c r="AG32" s="63"/>
      <c r="AH32" s="63"/>
      <c r="AI32" s="63"/>
      <c r="AJ32" s="63"/>
      <c r="AK32" s="63"/>
      <c r="AL32" s="63"/>
      <c r="AM32" s="63"/>
      <c r="AN32" s="63"/>
      <c r="AO32" s="63"/>
      <c r="AP32" s="63"/>
      <c r="AQ32" s="63"/>
      <c r="AR32" s="63"/>
      <c r="AS32" s="63"/>
      <c r="AT32" s="63"/>
      <c r="AU32" s="63"/>
      <c r="AV32" s="63"/>
      <c r="AW32" s="63"/>
      <c r="AX32" s="63"/>
      <c r="AY32" s="63"/>
      <c r="AZ32" s="63"/>
      <c r="BA32" s="63"/>
    </row>
    <row r="33" spans="1:53" s="245" customFormat="1" ht="13.15" customHeight="1" x14ac:dyDescent="0.2">
      <c r="A33" s="16" t="s">
        <v>847</v>
      </c>
      <c r="B33" s="486"/>
      <c r="C33" s="46"/>
      <c r="D33" s="46"/>
      <c r="E33" s="46"/>
      <c r="F33" s="46"/>
      <c r="G33" s="46"/>
      <c r="H33" s="46"/>
      <c r="I33" s="46"/>
      <c r="J33" s="46"/>
      <c r="K33" s="46"/>
      <c r="L33" s="251"/>
      <c r="M33" s="251"/>
      <c r="N33" s="251"/>
      <c r="O33" s="251"/>
      <c r="P33" s="251"/>
      <c r="Q33" s="251"/>
      <c r="R33" s="251"/>
      <c r="S33" s="252"/>
      <c r="T33" s="252"/>
      <c r="U33" s="252"/>
      <c r="V33" s="252"/>
      <c r="W33" s="252"/>
      <c r="X33" s="252"/>
      <c r="Y33" s="252"/>
      <c r="Z33" s="252"/>
      <c r="AA33" s="252"/>
      <c r="AB33" s="252"/>
      <c r="AC33" s="252"/>
      <c r="AD33" s="252"/>
      <c r="AE33" s="252"/>
      <c r="AF33" s="252"/>
      <c r="AG33" s="252"/>
      <c r="AH33" s="252"/>
      <c r="AI33" s="252"/>
      <c r="AJ33" s="252"/>
      <c r="AK33" s="252"/>
      <c r="AL33" s="252"/>
      <c r="AM33" s="252"/>
      <c r="AN33" s="252"/>
      <c r="AO33" s="252"/>
      <c r="AP33" s="252"/>
      <c r="AQ33" s="252"/>
      <c r="AR33" s="252"/>
      <c r="AS33" s="252"/>
      <c r="AT33" s="252"/>
      <c r="AU33" s="252"/>
      <c r="AV33" s="252"/>
      <c r="AW33" s="252"/>
      <c r="AX33" s="252"/>
      <c r="AY33" s="252"/>
      <c r="AZ33" s="252"/>
      <c r="BA33" s="252"/>
    </row>
    <row r="34" spans="1:53" s="245" customFormat="1" ht="13.15" customHeight="1" x14ac:dyDescent="0.2">
      <c r="A34" s="248" t="s">
        <v>866</v>
      </c>
      <c r="B34" s="486"/>
      <c r="C34" s="46"/>
      <c r="D34" s="46"/>
      <c r="E34" s="46"/>
      <c r="F34" s="46"/>
      <c r="G34" s="46"/>
      <c r="H34" s="46"/>
      <c r="I34" s="46"/>
      <c r="J34" s="46"/>
      <c r="K34" s="46"/>
      <c r="L34" s="251"/>
      <c r="M34" s="251"/>
      <c r="N34" s="251"/>
      <c r="O34" s="251"/>
      <c r="P34" s="251"/>
      <c r="Q34" s="251"/>
      <c r="R34" s="251"/>
      <c r="S34" s="252"/>
      <c r="T34" s="252"/>
      <c r="U34" s="252"/>
      <c r="V34" s="252"/>
      <c r="W34" s="252"/>
      <c r="X34" s="252"/>
      <c r="Y34" s="252"/>
      <c r="Z34" s="252"/>
      <c r="AA34" s="252"/>
      <c r="AB34" s="252"/>
      <c r="AC34" s="252"/>
      <c r="AD34" s="252"/>
      <c r="AE34" s="252"/>
      <c r="AF34" s="252"/>
      <c r="AG34" s="252"/>
      <c r="AH34" s="252"/>
      <c r="AI34" s="252"/>
      <c r="AJ34" s="252"/>
      <c r="AK34" s="252"/>
      <c r="AL34" s="252"/>
      <c r="AM34" s="252"/>
      <c r="AN34" s="252"/>
      <c r="AO34" s="252"/>
      <c r="AP34" s="252"/>
      <c r="AQ34" s="252"/>
      <c r="AR34" s="252"/>
      <c r="AS34" s="252"/>
      <c r="AT34" s="252"/>
      <c r="AU34" s="252"/>
      <c r="AV34" s="252"/>
      <c r="AW34" s="252"/>
      <c r="AX34" s="252"/>
      <c r="AY34" s="252"/>
      <c r="AZ34" s="252"/>
      <c r="BA34" s="252"/>
    </row>
    <row r="35" spans="1:53" s="245" customFormat="1" ht="13.15" customHeight="1" x14ac:dyDescent="0.2">
      <c r="A35" s="248" t="s">
        <v>886</v>
      </c>
      <c r="B35" s="486"/>
      <c r="C35" s="46"/>
      <c r="D35" s="46"/>
      <c r="E35" s="46"/>
      <c r="F35" s="46"/>
      <c r="G35" s="46"/>
      <c r="H35" s="46"/>
      <c r="I35" s="46"/>
      <c r="J35" s="46"/>
      <c r="K35" s="46"/>
      <c r="L35" s="251"/>
      <c r="M35" s="251"/>
      <c r="N35" s="251"/>
      <c r="O35" s="251"/>
      <c r="P35" s="251"/>
      <c r="Q35" s="251"/>
      <c r="R35" s="251"/>
      <c r="S35" s="252"/>
      <c r="T35" s="252"/>
      <c r="U35" s="252"/>
      <c r="V35" s="252"/>
      <c r="W35" s="252"/>
      <c r="X35" s="252"/>
      <c r="Y35" s="252"/>
      <c r="Z35" s="252"/>
      <c r="AA35" s="252"/>
      <c r="AB35" s="252"/>
      <c r="AC35" s="252"/>
      <c r="AD35" s="252"/>
      <c r="AE35" s="252"/>
      <c r="AF35" s="252"/>
      <c r="AG35" s="252"/>
      <c r="AH35" s="252"/>
      <c r="AI35" s="252"/>
      <c r="AJ35" s="252"/>
      <c r="AK35" s="252"/>
      <c r="AL35" s="252"/>
      <c r="AM35" s="252"/>
      <c r="AN35" s="252"/>
      <c r="AO35" s="252"/>
      <c r="AP35" s="252"/>
      <c r="AQ35" s="252"/>
      <c r="AR35" s="252"/>
      <c r="AS35" s="252"/>
      <c r="AT35" s="252"/>
      <c r="AU35" s="252"/>
      <c r="AV35" s="252"/>
      <c r="AW35" s="252"/>
      <c r="AX35" s="252"/>
      <c r="AY35" s="252"/>
      <c r="AZ35" s="252"/>
      <c r="BA35" s="252"/>
    </row>
    <row r="36" spans="1:53" s="245" customFormat="1" ht="13.15" customHeight="1" x14ac:dyDescent="0.2">
      <c r="A36" s="248" t="s">
        <v>850</v>
      </c>
      <c r="B36" s="486"/>
      <c r="C36" s="46"/>
      <c r="D36" s="46"/>
      <c r="E36" s="46"/>
      <c r="F36" s="46"/>
      <c r="G36" s="46"/>
      <c r="H36" s="46"/>
      <c r="I36" s="46"/>
      <c r="J36" s="46"/>
      <c r="K36" s="46"/>
      <c r="L36" s="251"/>
      <c r="M36" s="251"/>
      <c r="N36" s="251"/>
      <c r="O36" s="251"/>
      <c r="P36" s="251"/>
      <c r="Q36" s="251"/>
      <c r="R36" s="251"/>
      <c r="S36" s="252"/>
      <c r="T36" s="252"/>
      <c r="U36" s="252"/>
      <c r="V36" s="252"/>
      <c r="W36" s="252"/>
      <c r="X36" s="252"/>
      <c r="Y36" s="252"/>
      <c r="Z36" s="252"/>
      <c r="AA36" s="252"/>
      <c r="AB36" s="252"/>
      <c r="AC36" s="252"/>
      <c r="AD36" s="252"/>
      <c r="AE36" s="252"/>
      <c r="AF36" s="252"/>
      <c r="AG36" s="252"/>
      <c r="AH36" s="252"/>
      <c r="AI36" s="252"/>
      <c r="AJ36" s="252"/>
      <c r="AK36" s="252"/>
      <c r="AL36" s="252"/>
      <c r="AM36" s="252"/>
      <c r="AN36" s="252"/>
      <c r="AO36" s="252"/>
      <c r="AP36" s="252"/>
      <c r="AQ36" s="252"/>
      <c r="AR36" s="252"/>
      <c r="AS36" s="252"/>
      <c r="AT36" s="252"/>
      <c r="AU36" s="252"/>
      <c r="AV36" s="252"/>
      <c r="AW36" s="252"/>
      <c r="AX36" s="252"/>
      <c r="AY36" s="252"/>
      <c r="AZ36" s="252"/>
      <c r="BA36" s="252"/>
    </row>
    <row r="37" spans="1:53" s="245" customFormat="1" ht="13.15" customHeight="1" x14ac:dyDescent="0.2">
      <c r="A37" s="39" t="s">
        <v>851</v>
      </c>
      <c r="B37" s="486"/>
      <c r="C37" s="46"/>
      <c r="D37" s="46"/>
      <c r="E37" s="46"/>
      <c r="F37" s="46"/>
      <c r="G37" s="46"/>
      <c r="H37" s="46"/>
      <c r="I37" s="46"/>
      <c r="J37" s="46"/>
      <c r="K37" s="46"/>
      <c r="L37" s="251"/>
      <c r="M37" s="251"/>
      <c r="N37" s="251"/>
      <c r="O37" s="251"/>
      <c r="P37" s="251"/>
      <c r="Q37" s="251"/>
      <c r="R37" s="251"/>
      <c r="S37" s="252"/>
      <c r="T37" s="252"/>
      <c r="U37" s="252"/>
      <c r="V37" s="252"/>
      <c r="W37" s="252"/>
      <c r="X37" s="252"/>
      <c r="Y37" s="252"/>
      <c r="Z37" s="252"/>
      <c r="AA37" s="252"/>
      <c r="AB37" s="252"/>
      <c r="AC37" s="252"/>
      <c r="AD37" s="252"/>
      <c r="AE37" s="252"/>
      <c r="AF37" s="252"/>
      <c r="AG37" s="252"/>
      <c r="AH37" s="252"/>
      <c r="AI37" s="252"/>
      <c r="AJ37" s="252"/>
      <c r="AK37" s="252"/>
      <c r="AL37" s="252"/>
      <c r="AM37" s="252"/>
      <c r="AN37" s="252"/>
      <c r="AO37" s="252"/>
      <c r="AP37" s="252"/>
      <c r="AQ37" s="252"/>
      <c r="AR37" s="252"/>
      <c r="AS37" s="252"/>
      <c r="AT37" s="252"/>
      <c r="AU37" s="252"/>
      <c r="AV37" s="252"/>
      <c r="AW37" s="252"/>
      <c r="AX37" s="252"/>
      <c r="AY37" s="252"/>
      <c r="AZ37" s="252"/>
      <c r="BA37" s="252"/>
    </row>
    <row r="38" spans="1:53" s="245" customFormat="1" ht="13.15" customHeight="1" x14ac:dyDescent="0.2">
      <c r="A38" s="16" t="s">
        <v>852</v>
      </c>
      <c r="B38" s="486"/>
      <c r="C38" s="46"/>
      <c r="D38" s="46"/>
      <c r="E38" s="46"/>
      <c r="F38" s="46"/>
      <c r="G38" s="46"/>
      <c r="H38" s="46"/>
      <c r="I38" s="46"/>
      <c r="J38" s="46"/>
      <c r="K38" s="46"/>
      <c r="L38" s="251"/>
      <c r="M38" s="251"/>
      <c r="N38" s="251"/>
      <c r="O38" s="251"/>
      <c r="P38" s="251"/>
      <c r="Q38" s="251"/>
      <c r="R38" s="251"/>
      <c r="S38" s="252"/>
      <c r="T38" s="252"/>
      <c r="U38" s="252"/>
      <c r="V38" s="252"/>
      <c r="W38" s="252"/>
      <c r="X38" s="252"/>
      <c r="Y38" s="252"/>
      <c r="Z38" s="252"/>
      <c r="AA38" s="252"/>
      <c r="AB38" s="252"/>
      <c r="AC38" s="252"/>
      <c r="AD38" s="252"/>
      <c r="AE38" s="252"/>
      <c r="AF38" s="252"/>
      <c r="AG38" s="252"/>
      <c r="AH38" s="252"/>
      <c r="AI38" s="252"/>
      <c r="AJ38" s="252"/>
      <c r="AK38" s="252"/>
      <c r="AL38" s="252"/>
      <c r="AM38" s="252"/>
      <c r="AN38" s="252"/>
      <c r="AO38" s="252"/>
      <c r="AP38" s="252"/>
      <c r="AQ38" s="252"/>
      <c r="AR38" s="252"/>
      <c r="AS38" s="252"/>
      <c r="AT38" s="252"/>
      <c r="AU38" s="252"/>
      <c r="AV38" s="252"/>
      <c r="AW38" s="252"/>
      <c r="AX38" s="252"/>
      <c r="AY38" s="252"/>
      <c r="AZ38" s="252"/>
      <c r="BA38" s="252"/>
    </row>
    <row r="39" spans="1:53" s="245" customFormat="1" ht="13.15" customHeight="1" x14ac:dyDescent="0.2">
      <c r="A39" s="248" t="s">
        <v>866</v>
      </c>
      <c r="B39" s="486"/>
      <c r="C39" s="46"/>
      <c r="D39" s="46"/>
      <c r="E39" s="46"/>
      <c r="F39" s="46"/>
      <c r="G39" s="46"/>
      <c r="H39" s="46"/>
      <c r="I39" s="46"/>
      <c r="J39" s="46"/>
      <c r="K39" s="46"/>
      <c r="L39" s="251"/>
      <c r="M39" s="251"/>
      <c r="N39" s="251"/>
      <c r="O39" s="251"/>
      <c r="P39" s="251"/>
      <c r="Q39" s="251"/>
      <c r="R39" s="251"/>
      <c r="S39" s="252"/>
      <c r="T39" s="252"/>
      <c r="U39" s="252"/>
      <c r="V39" s="252"/>
      <c r="W39" s="252"/>
      <c r="X39" s="252"/>
      <c r="Y39" s="252"/>
      <c r="Z39" s="252"/>
      <c r="AA39" s="252"/>
      <c r="AB39" s="252"/>
      <c r="AC39" s="252"/>
      <c r="AD39" s="252"/>
      <c r="AE39" s="252"/>
      <c r="AF39" s="252"/>
      <c r="AG39" s="252"/>
      <c r="AH39" s="252"/>
      <c r="AI39" s="252"/>
      <c r="AJ39" s="252"/>
      <c r="AK39" s="252"/>
      <c r="AL39" s="252"/>
      <c r="AM39" s="252"/>
      <c r="AN39" s="252"/>
      <c r="AO39" s="252"/>
      <c r="AP39" s="252"/>
      <c r="AQ39" s="252"/>
      <c r="AR39" s="252"/>
      <c r="AS39" s="252"/>
      <c r="AT39" s="252"/>
      <c r="AU39" s="252"/>
      <c r="AV39" s="252"/>
      <c r="AW39" s="252"/>
      <c r="AX39" s="252"/>
      <c r="AY39" s="252"/>
      <c r="AZ39" s="252"/>
      <c r="BA39" s="252"/>
    </row>
    <row r="40" spans="1:53" s="245" customFormat="1" ht="13.15" customHeight="1" x14ac:dyDescent="0.2">
      <c r="A40" s="248" t="s">
        <v>886</v>
      </c>
      <c r="B40" s="486"/>
      <c r="C40" s="46"/>
      <c r="D40" s="46"/>
      <c r="E40" s="46"/>
      <c r="F40" s="46"/>
      <c r="G40" s="46"/>
      <c r="H40" s="46"/>
      <c r="I40" s="46"/>
      <c r="J40" s="46"/>
      <c r="K40" s="46"/>
      <c r="L40" s="251"/>
      <c r="M40" s="251"/>
      <c r="N40" s="251"/>
      <c r="O40" s="251"/>
      <c r="P40" s="251"/>
      <c r="Q40" s="251"/>
      <c r="R40" s="251"/>
      <c r="S40" s="252"/>
      <c r="T40" s="252"/>
      <c r="U40" s="252"/>
      <c r="V40" s="252"/>
      <c r="W40" s="252"/>
      <c r="X40" s="252"/>
      <c r="Y40" s="252"/>
      <c r="Z40" s="252"/>
      <c r="AA40" s="252"/>
      <c r="AB40" s="252"/>
      <c r="AC40" s="252"/>
      <c r="AD40" s="252"/>
      <c r="AE40" s="252"/>
      <c r="AF40" s="252"/>
      <c r="AG40" s="252"/>
      <c r="AH40" s="252"/>
      <c r="AI40" s="252"/>
      <c r="AJ40" s="252"/>
      <c r="AK40" s="252"/>
      <c r="AL40" s="252"/>
      <c r="AM40" s="252"/>
      <c r="AN40" s="252"/>
      <c r="AO40" s="252"/>
      <c r="AP40" s="252"/>
      <c r="AQ40" s="252"/>
      <c r="AR40" s="252"/>
      <c r="AS40" s="252"/>
      <c r="AT40" s="252"/>
      <c r="AU40" s="252"/>
      <c r="AV40" s="252"/>
      <c r="AW40" s="252"/>
      <c r="AX40" s="252"/>
      <c r="AY40" s="252"/>
      <c r="AZ40" s="252"/>
      <c r="BA40" s="252"/>
    </row>
    <row r="41" spans="1:53" s="245" customFormat="1" ht="13.15" customHeight="1" x14ac:dyDescent="0.2">
      <c r="A41" s="248" t="s">
        <v>850</v>
      </c>
      <c r="B41" s="486"/>
      <c r="C41" s="46"/>
      <c r="D41" s="46"/>
      <c r="E41" s="46"/>
      <c r="F41" s="46"/>
      <c r="G41" s="46"/>
      <c r="H41" s="46"/>
      <c r="I41" s="46"/>
      <c r="J41" s="46"/>
      <c r="K41" s="46"/>
      <c r="L41" s="251"/>
      <c r="M41" s="251"/>
      <c r="N41" s="251"/>
      <c r="O41" s="251"/>
      <c r="P41" s="251"/>
      <c r="Q41" s="251"/>
      <c r="R41" s="251"/>
      <c r="S41" s="252"/>
      <c r="T41" s="252"/>
      <c r="U41" s="252"/>
      <c r="V41" s="252"/>
      <c r="W41" s="252"/>
      <c r="X41" s="252"/>
      <c r="Y41" s="252"/>
      <c r="Z41" s="252"/>
      <c r="AA41" s="252"/>
      <c r="AB41" s="252"/>
      <c r="AC41" s="252"/>
      <c r="AD41" s="252"/>
      <c r="AE41" s="252"/>
      <c r="AF41" s="252"/>
      <c r="AG41" s="252"/>
      <c r="AH41" s="252"/>
      <c r="AI41" s="252"/>
      <c r="AJ41" s="252"/>
      <c r="AK41" s="252"/>
      <c r="AL41" s="252"/>
      <c r="AM41" s="252"/>
      <c r="AN41" s="252"/>
      <c r="AO41" s="252"/>
      <c r="AP41" s="252"/>
      <c r="AQ41" s="252"/>
      <c r="AR41" s="252"/>
      <c r="AS41" s="252"/>
      <c r="AT41" s="252"/>
      <c r="AU41" s="252"/>
      <c r="AV41" s="252"/>
      <c r="AW41" s="252"/>
      <c r="AX41" s="252"/>
      <c r="AY41" s="252"/>
      <c r="AZ41" s="252"/>
      <c r="BA41" s="252"/>
    </row>
    <row r="42" spans="1:53" s="245" customFormat="1" ht="13.15" customHeight="1" x14ac:dyDescent="0.2">
      <c r="A42" s="31" t="s">
        <v>819</v>
      </c>
      <c r="B42" s="486"/>
      <c r="C42" s="46"/>
      <c r="D42" s="46"/>
      <c r="E42" s="46"/>
      <c r="F42" s="46"/>
      <c r="G42" s="46"/>
      <c r="H42" s="46"/>
      <c r="I42" s="46"/>
      <c r="J42" s="46"/>
      <c r="K42" s="46"/>
      <c r="L42" s="251"/>
      <c r="M42" s="251"/>
      <c r="N42" s="251"/>
      <c r="O42" s="251"/>
      <c r="P42" s="251"/>
      <c r="Q42" s="251"/>
      <c r="R42" s="251"/>
      <c r="S42" s="252"/>
      <c r="T42" s="252"/>
      <c r="U42" s="252"/>
      <c r="V42" s="252"/>
      <c r="W42" s="252"/>
      <c r="X42" s="252"/>
      <c r="Y42" s="252"/>
      <c r="Z42" s="252"/>
      <c r="AA42" s="252"/>
      <c r="AB42" s="252"/>
      <c r="AC42" s="252"/>
      <c r="AD42" s="252"/>
      <c r="AE42" s="252"/>
      <c r="AF42" s="252"/>
      <c r="AG42" s="252"/>
      <c r="AH42" s="252"/>
      <c r="AI42" s="252"/>
      <c r="AJ42" s="252"/>
      <c r="AK42" s="252"/>
      <c r="AL42" s="252"/>
      <c r="AM42" s="252"/>
      <c r="AN42" s="252"/>
      <c r="AO42" s="252"/>
      <c r="AP42" s="252"/>
      <c r="AQ42" s="252"/>
      <c r="AR42" s="252"/>
      <c r="AS42" s="252"/>
      <c r="AT42" s="252"/>
      <c r="AU42" s="252"/>
      <c r="AV42" s="252"/>
      <c r="AW42" s="252"/>
      <c r="AX42" s="252"/>
      <c r="AY42" s="252"/>
      <c r="AZ42" s="252"/>
      <c r="BA42" s="252"/>
    </row>
    <row r="43" spans="1:53" s="245" customFormat="1" ht="13.15" customHeight="1" x14ac:dyDescent="0.2">
      <c r="A43" s="248" t="s">
        <v>913</v>
      </c>
      <c r="B43" s="486"/>
      <c r="C43" s="46"/>
      <c r="D43" s="46"/>
      <c r="E43" s="46"/>
      <c r="F43" s="46"/>
      <c r="G43" s="46"/>
      <c r="H43" s="46"/>
      <c r="I43" s="46"/>
      <c r="J43" s="46"/>
      <c r="K43" s="46"/>
      <c r="L43" s="251"/>
      <c r="M43" s="251"/>
      <c r="N43" s="251"/>
      <c r="O43" s="251"/>
      <c r="P43" s="251"/>
      <c r="Q43" s="251"/>
      <c r="R43" s="251"/>
      <c r="S43" s="252"/>
      <c r="T43" s="252"/>
      <c r="U43" s="252"/>
      <c r="V43" s="252"/>
      <c r="W43" s="252"/>
      <c r="X43" s="252"/>
      <c r="Y43" s="252"/>
      <c r="Z43" s="252"/>
      <c r="AA43" s="252"/>
      <c r="AB43" s="252"/>
      <c r="AC43" s="252"/>
      <c r="AD43" s="252"/>
      <c r="AE43" s="252"/>
      <c r="AF43" s="252"/>
      <c r="AG43" s="252"/>
      <c r="AH43" s="252"/>
      <c r="AI43" s="252"/>
      <c r="AJ43" s="252"/>
      <c r="AK43" s="252"/>
      <c r="AL43" s="252"/>
      <c r="AM43" s="252"/>
      <c r="AN43" s="252"/>
      <c r="AO43" s="252"/>
      <c r="AP43" s="252"/>
      <c r="AQ43" s="252"/>
      <c r="AR43" s="252"/>
      <c r="AS43" s="252"/>
      <c r="AT43" s="252"/>
      <c r="AU43" s="252"/>
      <c r="AV43" s="252"/>
      <c r="AW43" s="252"/>
      <c r="AX43" s="252"/>
      <c r="AY43" s="252"/>
      <c r="AZ43" s="252"/>
      <c r="BA43" s="252"/>
    </row>
    <row r="44" spans="1:53" s="245" customFormat="1" ht="13.15" customHeight="1" x14ac:dyDescent="0.2">
      <c r="A44" s="248" t="s">
        <v>914</v>
      </c>
      <c r="B44" s="486"/>
      <c r="C44" s="46"/>
      <c r="D44" s="46"/>
      <c r="E44" s="46"/>
      <c r="F44" s="46"/>
      <c r="G44" s="46"/>
      <c r="H44" s="46"/>
      <c r="I44" s="46"/>
      <c r="J44" s="46"/>
      <c r="K44" s="46"/>
      <c r="L44" s="251"/>
      <c r="M44" s="251"/>
      <c r="N44" s="251"/>
      <c r="O44" s="251"/>
      <c r="P44" s="251"/>
      <c r="Q44" s="251"/>
      <c r="R44" s="251"/>
      <c r="S44" s="252"/>
      <c r="T44" s="252"/>
      <c r="U44" s="252"/>
      <c r="V44" s="252"/>
      <c r="W44" s="252"/>
      <c r="X44" s="252"/>
      <c r="Y44" s="252"/>
      <c r="Z44" s="252"/>
      <c r="AA44" s="252"/>
      <c r="AB44" s="252"/>
      <c r="AC44" s="252"/>
      <c r="AD44" s="252"/>
      <c r="AE44" s="252"/>
      <c r="AF44" s="252"/>
      <c r="AG44" s="252"/>
      <c r="AH44" s="252"/>
      <c r="AI44" s="252"/>
      <c r="AJ44" s="252"/>
      <c r="AK44" s="252"/>
      <c r="AL44" s="252"/>
      <c r="AM44" s="252"/>
      <c r="AN44" s="252"/>
      <c r="AO44" s="252"/>
      <c r="AP44" s="252"/>
      <c r="AQ44" s="252"/>
      <c r="AR44" s="252"/>
      <c r="AS44" s="252"/>
      <c r="AT44" s="252"/>
      <c r="AU44" s="252"/>
      <c r="AV44" s="252"/>
      <c r="AW44" s="252"/>
      <c r="AX44" s="252"/>
      <c r="AY44" s="252"/>
      <c r="AZ44" s="252"/>
      <c r="BA44" s="252"/>
    </row>
    <row r="45" spans="1:53" s="245" customFormat="1" ht="13.15" customHeight="1" x14ac:dyDescent="0.2">
      <c r="A45" s="31" t="s">
        <v>820</v>
      </c>
      <c r="B45" s="488"/>
      <c r="C45" s="46"/>
      <c r="D45" s="46"/>
      <c r="E45" s="46"/>
      <c r="F45" s="46"/>
      <c r="G45" s="46"/>
      <c r="H45" s="46"/>
      <c r="I45" s="46"/>
      <c r="J45" s="46"/>
      <c r="K45" s="46"/>
      <c r="L45" s="251"/>
      <c r="M45" s="251"/>
      <c r="N45" s="251"/>
      <c r="O45" s="251"/>
      <c r="P45" s="251"/>
      <c r="Q45" s="251"/>
      <c r="R45" s="251"/>
      <c r="S45" s="252"/>
      <c r="T45" s="252"/>
      <c r="U45" s="252"/>
      <c r="V45" s="252"/>
      <c r="W45" s="252"/>
      <c r="X45" s="252"/>
      <c r="Y45" s="252"/>
      <c r="Z45" s="252"/>
      <c r="AA45" s="252"/>
      <c r="AB45" s="252"/>
      <c r="AC45" s="252"/>
      <c r="AD45" s="252"/>
      <c r="AE45" s="252"/>
      <c r="AF45" s="252"/>
      <c r="AG45" s="252"/>
      <c r="AH45" s="252"/>
      <c r="AI45" s="252"/>
      <c r="AJ45" s="252"/>
      <c r="AK45" s="252"/>
      <c r="AL45" s="252"/>
      <c r="AM45" s="252"/>
      <c r="AN45" s="252"/>
      <c r="AO45" s="252"/>
      <c r="AP45" s="252"/>
      <c r="AQ45" s="252"/>
      <c r="AR45" s="252"/>
      <c r="AS45" s="252"/>
      <c r="AT45" s="252"/>
      <c r="AU45" s="252"/>
      <c r="AV45" s="252"/>
      <c r="AW45" s="252"/>
      <c r="AX45" s="252"/>
      <c r="AY45" s="252"/>
      <c r="AZ45" s="252"/>
      <c r="BA45" s="252"/>
    </row>
    <row r="46" spans="1:53" s="245" customFormat="1" ht="13.15" customHeight="1" x14ac:dyDescent="0.2">
      <c r="A46" s="32" t="s">
        <v>848</v>
      </c>
      <c r="B46" s="488"/>
      <c r="C46" s="46"/>
      <c r="D46" s="46"/>
      <c r="E46" s="46"/>
      <c r="F46" s="46"/>
      <c r="G46" s="46"/>
      <c r="H46" s="46"/>
      <c r="I46" s="46"/>
      <c r="J46" s="46"/>
      <c r="K46" s="46"/>
      <c r="L46" s="251"/>
      <c r="M46" s="251"/>
      <c r="N46" s="251"/>
      <c r="O46" s="251"/>
      <c r="P46" s="251"/>
      <c r="Q46" s="251"/>
      <c r="R46" s="251"/>
      <c r="S46" s="252"/>
      <c r="T46" s="252"/>
      <c r="U46" s="252"/>
      <c r="V46" s="252"/>
      <c r="W46" s="252"/>
      <c r="X46" s="252"/>
      <c r="Y46" s="252"/>
      <c r="Z46" s="252"/>
      <c r="AA46" s="252"/>
      <c r="AB46" s="252"/>
      <c r="AC46" s="252"/>
      <c r="AD46" s="252"/>
      <c r="AE46" s="252"/>
      <c r="AF46" s="252"/>
      <c r="AG46" s="252"/>
      <c r="AH46" s="252"/>
      <c r="AI46" s="252"/>
      <c r="AJ46" s="252"/>
      <c r="AK46" s="252"/>
      <c r="AL46" s="252"/>
      <c r="AM46" s="252"/>
      <c r="AN46" s="252"/>
      <c r="AO46" s="252"/>
      <c r="AP46" s="252"/>
      <c r="AQ46" s="252"/>
      <c r="AR46" s="252"/>
      <c r="AS46" s="252"/>
      <c r="AT46" s="252"/>
      <c r="AU46" s="252"/>
      <c r="AV46" s="252"/>
      <c r="AW46" s="252"/>
      <c r="AX46" s="252"/>
      <c r="AY46" s="252"/>
      <c r="AZ46" s="252"/>
      <c r="BA46" s="252"/>
    </row>
    <row r="47" spans="1:53" s="245" customFormat="1" ht="13.15" customHeight="1" x14ac:dyDescent="0.2">
      <c r="A47" s="244" t="s">
        <v>857</v>
      </c>
      <c r="B47" s="488"/>
      <c r="C47" s="46"/>
      <c r="D47" s="46"/>
      <c r="E47" s="46"/>
      <c r="F47" s="46"/>
      <c r="G47" s="46"/>
      <c r="H47" s="46"/>
      <c r="I47" s="46"/>
      <c r="J47" s="46"/>
      <c r="K47" s="46"/>
      <c r="L47" s="251"/>
      <c r="M47" s="251"/>
      <c r="N47" s="251"/>
      <c r="O47" s="251"/>
      <c r="P47" s="251"/>
      <c r="Q47" s="251"/>
      <c r="R47" s="251"/>
      <c r="S47" s="252"/>
      <c r="T47" s="252"/>
      <c r="U47" s="252"/>
      <c r="V47" s="252"/>
      <c r="W47" s="252"/>
      <c r="X47" s="252"/>
      <c r="Y47" s="252"/>
      <c r="Z47" s="252"/>
      <c r="AA47" s="252"/>
      <c r="AB47" s="252"/>
      <c r="AC47" s="252"/>
      <c r="AD47" s="252"/>
      <c r="AE47" s="252"/>
      <c r="AF47" s="252"/>
      <c r="AG47" s="252"/>
      <c r="AH47" s="252"/>
      <c r="AI47" s="252"/>
      <c r="AJ47" s="252"/>
      <c r="AK47" s="252"/>
      <c r="AL47" s="252"/>
      <c r="AM47" s="252"/>
      <c r="AN47" s="252"/>
      <c r="AO47" s="252"/>
      <c r="AP47" s="252"/>
      <c r="AQ47" s="252"/>
      <c r="AR47" s="252"/>
      <c r="AS47" s="252"/>
      <c r="AT47" s="252"/>
      <c r="AU47" s="252"/>
      <c r="AV47" s="252"/>
      <c r="AW47" s="252"/>
      <c r="AX47" s="252"/>
      <c r="AY47" s="252"/>
      <c r="AZ47" s="252"/>
      <c r="BA47" s="252"/>
    </row>
    <row r="48" spans="1:53" s="245" customFormat="1" ht="13.15" customHeight="1" x14ac:dyDescent="0.2">
      <c r="A48" s="248" t="s">
        <v>858</v>
      </c>
      <c r="B48" s="486"/>
      <c r="C48" s="46"/>
      <c r="D48" s="46"/>
      <c r="E48" s="46"/>
      <c r="F48" s="46"/>
      <c r="G48" s="46"/>
      <c r="H48" s="46"/>
      <c r="I48" s="46"/>
      <c r="J48" s="46"/>
      <c r="K48" s="46"/>
      <c r="L48" s="251"/>
      <c r="M48" s="251"/>
      <c r="N48" s="251"/>
      <c r="O48" s="251"/>
      <c r="P48" s="251"/>
      <c r="Q48" s="251"/>
      <c r="R48" s="251"/>
      <c r="S48" s="252"/>
      <c r="T48" s="252"/>
      <c r="U48" s="252"/>
      <c r="V48" s="252"/>
      <c r="W48" s="252"/>
      <c r="X48" s="252"/>
      <c r="Y48" s="252"/>
      <c r="Z48" s="252"/>
      <c r="AA48" s="252"/>
      <c r="AB48" s="252"/>
      <c r="AC48" s="252"/>
      <c r="AD48" s="252"/>
      <c r="AE48" s="252"/>
      <c r="AF48" s="252"/>
      <c r="AG48" s="252"/>
      <c r="AH48" s="252"/>
      <c r="AI48" s="252"/>
      <c r="AJ48" s="252"/>
      <c r="AK48" s="252"/>
      <c r="AL48" s="252"/>
      <c r="AM48" s="252"/>
      <c r="AN48" s="252"/>
      <c r="AO48" s="252"/>
      <c r="AP48" s="252"/>
      <c r="AQ48" s="252"/>
      <c r="AR48" s="252"/>
      <c r="AS48" s="252"/>
      <c r="AT48" s="252"/>
      <c r="AU48" s="252"/>
      <c r="AV48" s="252"/>
      <c r="AW48" s="252"/>
      <c r="AX48" s="252"/>
      <c r="AY48" s="252"/>
      <c r="AZ48" s="252"/>
      <c r="BA48" s="252"/>
    </row>
    <row r="49" spans="1:53" s="245" customFormat="1" ht="13.15" customHeight="1" x14ac:dyDescent="0.2">
      <c r="A49" s="248" t="s">
        <v>859</v>
      </c>
      <c r="B49" s="486"/>
      <c r="C49" s="46"/>
      <c r="D49" s="46"/>
      <c r="E49" s="46"/>
      <c r="F49" s="46"/>
      <c r="G49" s="46"/>
      <c r="H49" s="46"/>
      <c r="I49" s="46"/>
      <c r="J49" s="46"/>
      <c r="K49" s="46"/>
      <c r="L49" s="251"/>
      <c r="M49" s="251"/>
      <c r="N49" s="251"/>
      <c r="O49" s="251"/>
      <c r="P49" s="251"/>
      <c r="Q49" s="251"/>
      <c r="R49" s="251"/>
      <c r="S49" s="252"/>
      <c r="T49" s="252"/>
      <c r="U49" s="252"/>
      <c r="V49" s="252"/>
      <c r="W49" s="252"/>
      <c r="X49" s="252"/>
      <c r="Y49" s="252"/>
      <c r="Z49" s="252"/>
      <c r="AA49" s="252"/>
      <c r="AB49" s="252"/>
      <c r="AC49" s="252"/>
      <c r="AD49" s="252"/>
      <c r="AE49" s="252"/>
      <c r="AF49" s="252"/>
      <c r="AG49" s="252"/>
      <c r="AH49" s="252"/>
      <c r="AI49" s="252"/>
      <c r="AJ49" s="252"/>
      <c r="AK49" s="252"/>
      <c r="AL49" s="252"/>
      <c r="AM49" s="252"/>
      <c r="AN49" s="252"/>
      <c r="AO49" s="252"/>
      <c r="AP49" s="252"/>
      <c r="AQ49" s="252"/>
      <c r="AR49" s="252"/>
      <c r="AS49" s="252"/>
      <c r="AT49" s="252"/>
      <c r="AU49" s="252"/>
      <c r="AV49" s="252"/>
      <c r="AW49" s="252"/>
      <c r="AX49" s="252"/>
      <c r="AY49" s="252"/>
      <c r="AZ49" s="252"/>
      <c r="BA49" s="252"/>
    </row>
    <row r="50" spans="1:53" s="245" customFormat="1" ht="13.15" customHeight="1" x14ac:dyDescent="0.2">
      <c r="A50" s="248" t="s">
        <v>860</v>
      </c>
      <c r="B50" s="486"/>
      <c r="C50" s="46"/>
      <c r="D50" s="46"/>
      <c r="E50" s="46"/>
      <c r="F50" s="46"/>
      <c r="G50" s="46"/>
      <c r="H50" s="46"/>
      <c r="I50" s="46"/>
      <c r="J50" s="46"/>
      <c r="K50" s="46"/>
      <c r="L50" s="251"/>
      <c r="M50" s="251"/>
      <c r="N50" s="251"/>
      <c r="O50" s="251"/>
      <c r="P50" s="251"/>
      <c r="Q50" s="251"/>
      <c r="R50" s="251"/>
      <c r="S50" s="252"/>
      <c r="T50" s="252"/>
      <c r="U50" s="252"/>
      <c r="V50" s="252"/>
      <c r="W50" s="252"/>
      <c r="X50" s="252"/>
      <c r="Y50" s="252"/>
      <c r="Z50" s="252"/>
      <c r="AA50" s="252"/>
      <c r="AB50" s="252"/>
      <c r="AC50" s="252"/>
      <c r="AD50" s="252"/>
      <c r="AE50" s="252"/>
      <c r="AF50" s="252"/>
      <c r="AG50" s="252"/>
      <c r="AH50" s="252"/>
      <c r="AI50" s="252"/>
      <c r="AJ50" s="252"/>
      <c r="AK50" s="252"/>
      <c r="AL50" s="252"/>
      <c r="AM50" s="252"/>
      <c r="AN50" s="252"/>
      <c r="AO50" s="252"/>
      <c r="AP50" s="252"/>
      <c r="AQ50" s="252"/>
      <c r="AR50" s="252"/>
      <c r="AS50" s="252"/>
      <c r="AT50" s="252"/>
      <c r="AU50" s="252"/>
      <c r="AV50" s="252"/>
      <c r="AW50" s="252"/>
      <c r="AX50" s="252"/>
      <c r="AY50" s="252"/>
      <c r="AZ50" s="252"/>
      <c r="BA50" s="252"/>
    </row>
    <row r="51" spans="1:53" s="245" customFormat="1" ht="13.15" customHeight="1" x14ac:dyDescent="0.2">
      <c r="A51" s="248" t="s">
        <v>861</v>
      </c>
      <c r="B51" s="486"/>
      <c r="C51" s="46"/>
      <c r="D51" s="46"/>
      <c r="E51" s="46"/>
      <c r="F51" s="46"/>
      <c r="G51" s="46"/>
      <c r="H51" s="46"/>
      <c r="I51" s="46"/>
      <c r="J51" s="46"/>
      <c r="K51" s="46"/>
      <c r="L51" s="251"/>
      <c r="M51" s="251"/>
      <c r="N51" s="251"/>
      <c r="O51" s="251"/>
      <c r="P51" s="251"/>
      <c r="Q51" s="251"/>
      <c r="R51" s="251"/>
      <c r="S51" s="252"/>
      <c r="T51" s="252"/>
      <c r="U51" s="252"/>
      <c r="V51" s="252"/>
      <c r="W51" s="252"/>
      <c r="X51" s="252"/>
      <c r="Y51" s="252"/>
      <c r="Z51" s="252"/>
      <c r="AA51" s="252"/>
      <c r="AB51" s="252"/>
      <c r="AC51" s="252"/>
      <c r="AD51" s="252"/>
      <c r="AE51" s="252"/>
      <c r="AF51" s="252"/>
      <c r="AG51" s="252"/>
      <c r="AH51" s="252"/>
      <c r="AI51" s="252"/>
      <c r="AJ51" s="252"/>
      <c r="AK51" s="252"/>
      <c r="AL51" s="252"/>
      <c r="AM51" s="252"/>
      <c r="AN51" s="252"/>
      <c r="AO51" s="252"/>
      <c r="AP51" s="252"/>
      <c r="AQ51" s="252"/>
      <c r="AR51" s="252"/>
      <c r="AS51" s="252"/>
      <c r="AT51" s="252"/>
      <c r="AU51" s="252"/>
      <c r="AV51" s="252"/>
      <c r="AW51" s="252"/>
      <c r="AX51" s="252"/>
      <c r="AY51" s="252"/>
      <c r="AZ51" s="252"/>
      <c r="BA51" s="252"/>
    </row>
    <row r="52" spans="1:53" s="245" customFormat="1" ht="13.15" customHeight="1" x14ac:dyDescent="0.2">
      <c r="A52" s="248" t="s">
        <v>862</v>
      </c>
      <c r="B52" s="486"/>
      <c r="C52" s="46"/>
      <c r="D52" s="46"/>
      <c r="E52" s="46"/>
      <c r="F52" s="46"/>
      <c r="G52" s="46"/>
      <c r="H52" s="46"/>
      <c r="I52" s="46"/>
      <c r="J52" s="46"/>
      <c r="K52" s="46"/>
      <c r="L52" s="251"/>
      <c r="M52" s="251"/>
      <c r="N52" s="251"/>
      <c r="O52" s="251"/>
      <c r="P52" s="251"/>
      <c r="Q52" s="251"/>
      <c r="R52" s="251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2"/>
      <c r="AE52" s="252"/>
      <c r="AF52" s="252"/>
      <c r="AG52" s="252"/>
      <c r="AH52" s="252"/>
      <c r="AI52" s="252"/>
      <c r="AJ52" s="252"/>
      <c r="AK52" s="252"/>
      <c r="AL52" s="252"/>
      <c r="AM52" s="252"/>
      <c r="AN52" s="252"/>
      <c r="AO52" s="252"/>
      <c r="AP52" s="252"/>
      <c r="AQ52" s="252"/>
      <c r="AR52" s="252"/>
      <c r="AS52" s="252"/>
      <c r="AT52" s="252"/>
      <c r="AU52" s="252"/>
      <c r="AV52" s="252"/>
      <c r="AW52" s="252"/>
      <c r="AX52" s="252"/>
      <c r="AY52" s="252"/>
      <c r="AZ52" s="252"/>
      <c r="BA52" s="252"/>
    </row>
    <row r="53" spans="1:53" s="245" customFormat="1" ht="13.15" customHeight="1" x14ac:dyDescent="0.2">
      <c r="A53" s="247"/>
      <c r="B53" s="486"/>
      <c r="C53" s="254"/>
      <c r="D53" s="254"/>
      <c r="E53" s="254"/>
      <c r="F53" s="254"/>
      <c r="G53" s="254"/>
      <c r="H53" s="254"/>
      <c r="I53" s="254"/>
      <c r="J53" s="254"/>
      <c r="K53" s="254"/>
      <c r="R53" s="251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252"/>
      <c r="AE53" s="252"/>
      <c r="AF53" s="252"/>
      <c r="AG53" s="252"/>
      <c r="AH53" s="252"/>
      <c r="AI53" s="252"/>
      <c r="AJ53" s="252"/>
      <c r="AK53" s="252"/>
      <c r="AL53" s="252"/>
      <c r="AM53" s="252"/>
      <c r="AN53" s="252"/>
      <c r="AO53" s="252"/>
      <c r="AP53" s="252"/>
      <c r="AQ53" s="252"/>
      <c r="AR53" s="252"/>
      <c r="AS53" s="252"/>
      <c r="AT53" s="252"/>
      <c r="AU53" s="252"/>
      <c r="AV53" s="252"/>
      <c r="AW53" s="252"/>
      <c r="AX53" s="252"/>
      <c r="AY53" s="252"/>
      <c r="AZ53" s="252"/>
      <c r="BA53" s="252"/>
    </row>
    <row r="54" spans="1:53" s="256" customFormat="1" ht="13.15" customHeight="1" x14ac:dyDescent="0.2">
      <c r="A54" s="244" t="s">
        <v>863</v>
      </c>
      <c r="B54" s="488"/>
      <c r="C54" s="255"/>
      <c r="D54" s="255"/>
      <c r="E54" s="255"/>
      <c r="F54" s="255"/>
      <c r="G54" s="255"/>
      <c r="H54" s="255"/>
      <c r="I54" s="255"/>
      <c r="J54" s="255"/>
      <c r="K54" s="255"/>
      <c r="L54" s="255"/>
      <c r="M54" s="255"/>
      <c r="N54" s="255"/>
      <c r="O54" s="316"/>
      <c r="P54" s="316"/>
      <c r="Q54" s="316"/>
      <c r="R54" s="251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252"/>
      <c r="AE54" s="252"/>
      <c r="AF54" s="252"/>
      <c r="AG54" s="252"/>
      <c r="AH54" s="252"/>
      <c r="AI54" s="252"/>
      <c r="AJ54" s="252"/>
      <c r="AK54" s="252"/>
      <c r="AL54" s="252"/>
      <c r="AM54" s="252"/>
      <c r="AN54" s="252"/>
      <c r="AO54" s="252"/>
      <c r="AP54" s="252"/>
      <c r="AQ54" s="252"/>
      <c r="AR54" s="252"/>
      <c r="AS54" s="252"/>
      <c r="AT54" s="252"/>
      <c r="AU54" s="252"/>
      <c r="AV54" s="252"/>
      <c r="AW54" s="252"/>
      <c r="AX54" s="252"/>
      <c r="AY54" s="252"/>
      <c r="AZ54" s="252"/>
      <c r="BA54" s="252"/>
    </row>
    <row r="55" spans="1:53" s="245" customFormat="1" ht="13.15" customHeight="1" x14ac:dyDescent="0.2">
      <c r="A55" s="248" t="s">
        <v>866</v>
      </c>
      <c r="B55" s="488"/>
      <c r="C55" s="46"/>
      <c r="D55" s="46"/>
      <c r="E55" s="46"/>
      <c r="F55" s="46"/>
      <c r="G55" s="46"/>
      <c r="H55" s="46"/>
      <c r="I55" s="46"/>
      <c r="J55" s="46"/>
      <c r="K55" s="46"/>
      <c r="L55" s="251"/>
      <c r="M55" s="251"/>
      <c r="N55" s="251"/>
      <c r="O55" s="251"/>
      <c r="P55" s="251"/>
      <c r="Q55" s="251"/>
      <c r="R55" s="251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252"/>
      <c r="AE55" s="252"/>
      <c r="AF55" s="252"/>
      <c r="AG55" s="252"/>
      <c r="AH55" s="252"/>
      <c r="AI55" s="252"/>
      <c r="AJ55" s="252"/>
      <c r="AK55" s="252"/>
      <c r="AL55" s="252"/>
      <c r="AM55" s="252"/>
      <c r="AN55" s="252"/>
      <c r="AO55" s="252"/>
      <c r="AP55" s="252"/>
      <c r="AQ55" s="252"/>
      <c r="AR55" s="252"/>
      <c r="AS55" s="252"/>
      <c r="AT55" s="252"/>
      <c r="AU55" s="252"/>
      <c r="AV55" s="252"/>
      <c r="AW55" s="252"/>
      <c r="AX55" s="252"/>
      <c r="AY55" s="252"/>
      <c r="AZ55" s="252"/>
      <c r="BA55" s="252"/>
    </row>
    <row r="56" spans="1:53" s="245" customFormat="1" ht="13.15" customHeight="1" x14ac:dyDescent="0.2">
      <c r="A56" s="248" t="s">
        <v>889</v>
      </c>
      <c r="B56" s="488"/>
      <c r="C56" s="46"/>
      <c r="D56" s="46"/>
      <c r="E56" s="46"/>
      <c r="F56" s="46"/>
      <c r="G56" s="46"/>
      <c r="H56" s="46"/>
      <c r="I56" s="46"/>
      <c r="J56" s="46"/>
      <c r="K56" s="46"/>
      <c r="L56" s="251"/>
      <c r="M56" s="251"/>
      <c r="N56" s="251"/>
      <c r="O56" s="317"/>
      <c r="P56" s="317"/>
      <c r="Q56" s="251"/>
      <c r="R56" s="251"/>
      <c r="S56" s="252"/>
      <c r="T56" s="252"/>
      <c r="U56" s="252"/>
      <c r="V56" s="252"/>
      <c r="W56" s="252"/>
      <c r="X56" s="252"/>
      <c r="Y56" s="252"/>
      <c r="Z56" s="252"/>
      <c r="AA56" s="252"/>
      <c r="AB56" s="252"/>
      <c r="AC56" s="252"/>
      <c r="AD56" s="252"/>
      <c r="AE56" s="252"/>
      <c r="AF56" s="252"/>
      <c r="AG56" s="252"/>
      <c r="AH56" s="252"/>
      <c r="AI56" s="252"/>
      <c r="AJ56" s="252"/>
      <c r="AK56" s="252"/>
      <c r="AL56" s="252"/>
      <c r="AM56" s="252"/>
      <c r="AN56" s="252"/>
      <c r="AO56" s="252"/>
      <c r="AP56" s="252"/>
      <c r="AQ56" s="252"/>
      <c r="AR56" s="252"/>
      <c r="AS56" s="252"/>
      <c r="AT56" s="252"/>
      <c r="AU56" s="252"/>
      <c r="AV56" s="252"/>
      <c r="AW56" s="252"/>
      <c r="AX56" s="252"/>
      <c r="AY56" s="252"/>
      <c r="AZ56" s="252"/>
      <c r="BA56" s="252"/>
    </row>
    <row r="57" spans="1:53" s="245" customFormat="1" ht="13.15" customHeight="1" x14ac:dyDescent="0.2">
      <c r="A57" s="248" t="s">
        <v>850</v>
      </c>
      <c r="B57" s="488"/>
      <c r="C57" s="46"/>
      <c r="D57" s="46"/>
      <c r="E57" s="46"/>
      <c r="F57" s="46"/>
      <c r="G57" s="46"/>
      <c r="H57" s="46"/>
      <c r="I57" s="46"/>
      <c r="J57" s="46"/>
      <c r="K57" s="46"/>
      <c r="L57" s="251"/>
      <c r="M57" s="251"/>
      <c r="N57" s="251"/>
      <c r="O57" s="251"/>
      <c r="P57" s="251"/>
      <c r="Q57" s="251"/>
      <c r="R57" s="251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2"/>
      <c r="AE57" s="252"/>
      <c r="AF57" s="252"/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252"/>
      <c r="AR57" s="252"/>
      <c r="AS57" s="252"/>
      <c r="AT57" s="252"/>
      <c r="AU57" s="252"/>
      <c r="AV57" s="252"/>
      <c r="AW57" s="252"/>
      <c r="AX57" s="252"/>
      <c r="AY57" s="252"/>
      <c r="AZ57" s="252"/>
      <c r="BA57" s="252"/>
    </row>
    <row r="58" spans="1:53" s="245" customFormat="1" ht="13.15" customHeight="1" x14ac:dyDescent="0.2">
      <c r="A58" s="244" t="s">
        <v>822</v>
      </c>
      <c r="B58" s="488"/>
      <c r="C58" s="254"/>
      <c r="D58" s="254"/>
      <c r="E58" s="254"/>
      <c r="F58" s="254"/>
      <c r="G58" s="254"/>
      <c r="H58" s="254"/>
      <c r="I58" s="254"/>
      <c r="J58" s="254"/>
      <c r="K58" s="254"/>
      <c r="R58" s="251"/>
    </row>
    <row r="59" spans="1:53" s="245" customFormat="1" ht="13.15" customHeight="1" x14ac:dyDescent="0.2">
      <c r="A59" s="248" t="s">
        <v>866</v>
      </c>
      <c r="B59" s="488"/>
      <c r="C59" s="46"/>
      <c r="D59" s="46"/>
      <c r="E59" s="46"/>
      <c r="F59" s="46"/>
      <c r="G59" s="46"/>
      <c r="H59" s="46"/>
      <c r="I59" s="46"/>
      <c r="J59" s="46"/>
      <c r="K59" s="46"/>
      <c r="L59" s="251"/>
      <c r="M59" s="251"/>
      <c r="N59" s="251"/>
      <c r="O59" s="251"/>
      <c r="P59" s="251"/>
      <c r="Q59" s="251"/>
      <c r="R59" s="251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2"/>
      <c r="AE59" s="252"/>
      <c r="AF59" s="252"/>
      <c r="AG59" s="252"/>
      <c r="AH59" s="252"/>
      <c r="AI59" s="252"/>
      <c r="AJ59" s="252"/>
      <c r="AK59" s="252"/>
      <c r="AL59" s="252"/>
      <c r="AM59" s="252"/>
      <c r="AN59" s="252"/>
      <c r="AO59" s="252"/>
      <c r="AP59" s="252"/>
      <c r="AQ59" s="252"/>
      <c r="AR59" s="252"/>
      <c r="AS59" s="252"/>
      <c r="AT59" s="252"/>
      <c r="AU59" s="252"/>
      <c r="AV59" s="252"/>
      <c r="AW59" s="252"/>
      <c r="AX59" s="252"/>
      <c r="AY59" s="252"/>
      <c r="AZ59" s="252"/>
      <c r="BA59" s="252"/>
    </row>
    <row r="60" spans="1:53" s="245" customFormat="1" ht="13.15" customHeight="1" x14ac:dyDescent="0.2">
      <c r="A60" s="248" t="s">
        <v>889</v>
      </c>
      <c r="B60" s="488"/>
      <c r="C60" s="46"/>
      <c r="D60" s="46"/>
      <c r="E60" s="46"/>
      <c r="F60" s="46"/>
      <c r="G60" s="46"/>
      <c r="H60" s="46"/>
      <c r="I60" s="46"/>
      <c r="J60" s="46"/>
      <c r="K60" s="46"/>
      <c r="L60" s="251"/>
      <c r="M60" s="251"/>
      <c r="N60" s="251"/>
      <c r="O60" s="317"/>
      <c r="P60" s="317"/>
      <c r="Q60" s="251"/>
      <c r="R60" s="251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2"/>
      <c r="AE60" s="252"/>
      <c r="AF60" s="252"/>
      <c r="AG60" s="252"/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2"/>
      <c r="AT60" s="252"/>
      <c r="AU60" s="252"/>
      <c r="AV60" s="252"/>
      <c r="AW60" s="252"/>
      <c r="AX60" s="252"/>
      <c r="AY60" s="252"/>
      <c r="AZ60" s="252"/>
      <c r="BA60" s="252"/>
    </row>
    <row r="61" spans="1:53" s="245" customFormat="1" ht="13.15" customHeight="1" x14ac:dyDescent="0.2">
      <c r="A61" s="248" t="s">
        <v>850</v>
      </c>
      <c r="B61" s="488"/>
      <c r="C61" s="46"/>
      <c r="D61" s="46"/>
      <c r="E61" s="46"/>
      <c r="F61" s="46"/>
      <c r="G61" s="46"/>
      <c r="H61" s="46"/>
      <c r="I61" s="46"/>
      <c r="J61" s="46"/>
      <c r="K61" s="46"/>
      <c r="L61" s="251"/>
      <c r="M61" s="251"/>
      <c r="N61" s="251"/>
      <c r="O61" s="251"/>
      <c r="P61" s="251"/>
      <c r="Q61" s="251"/>
      <c r="R61" s="251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2"/>
      <c r="AE61" s="252"/>
      <c r="AF61" s="252"/>
      <c r="AG61" s="252"/>
      <c r="AH61" s="252"/>
      <c r="AI61" s="252"/>
      <c r="AJ61" s="252"/>
      <c r="AK61" s="252"/>
      <c r="AL61" s="252"/>
      <c r="AM61" s="252"/>
      <c r="AN61" s="252"/>
      <c r="AO61" s="252"/>
      <c r="AP61" s="252"/>
      <c r="AQ61" s="252"/>
      <c r="AR61" s="252"/>
      <c r="AS61" s="252"/>
      <c r="AT61" s="252"/>
      <c r="AU61" s="252"/>
      <c r="AV61" s="252"/>
      <c r="AW61" s="252"/>
      <c r="AX61" s="252"/>
      <c r="AY61" s="252"/>
      <c r="AZ61" s="252"/>
      <c r="BA61" s="252"/>
    </row>
    <row r="62" spans="1:53" s="245" customFormat="1" ht="13.15" customHeight="1" x14ac:dyDescent="0.2">
      <c r="A62" s="244" t="s">
        <v>867</v>
      </c>
      <c r="B62" s="488"/>
      <c r="C62" s="254"/>
      <c r="D62" s="254"/>
      <c r="E62" s="254"/>
      <c r="F62" s="254"/>
      <c r="G62" s="254"/>
      <c r="H62" s="254"/>
      <c r="I62" s="254"/>
      <c r="J62" s="254"/>
      <c r="K62" s="254"/>
      <c r="R62" s="251"/>
      <c r="S62" s="252"/>
    </row>
    <row r="63" spans="1:53" s="245" customFormat="1" ht="13.15" customHeight="1" x14ac:dyDescent="0.2">
      <c r="A63" s="248" t="s">
        <v>866</v>
      </c>
      <c r="B63" s="488"/>
      <c r="C63" s="46"/>
      <c r="D63" s="46"/>
      <c r="E63" s="46"/>
      <c r="F63" s="46"/>
      <c r="G63" s="46"/>
      <c r="H63" s="46"/>
      <c r="I63" s="46"/>
      <c r="J63" s="46"/>
      <c r="K63" s="46"/>
      <c r="L63" s="251"/>
      <c r="M63" s="251"/>
      <c r="N63" s="251"/>
      <c r="O63" s="251"/>
      <c r="P63" s="251"/>
      <c r="Q63" s="251"/>
      <c r="R63" s="251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2"/>
      <c r="AE63" s="252"/>
      <c r="AF63" s="252"/>
      <c r="AG63" s="252"/>
      <c r="AH63" s="252"/>
      <c r="AI63" s="252"/>
      <c r="AJ63" s="252"/>
      <c r="AK63" s="252"/>
      <c r="AL63" s="252"/>
      <c r="AM63" s="252"/>
      <c r="AN63" s="252"/>
      <c r="AO63" s="252"/>
      <c r="AP63" s="252"/>
      <c r="AQ63" s="252"/>
      <c r="AR63" s="252"/>
      <c r="AS63" s="252"/>
      <c r="AT63" s="252"/>
      <c r="AU63" s="252"/>
      <c r="AV63" s="252"/>
      <c r="AW63" s="252"/>
      <c r="AX63" s="252"/>
      <c r="AY63" s="252"/>
      <c r="AZ63" s="252"/>
      <c r="BA63" s="252"/>
    </row>
    <row r="64" spans="1:53" s="245" customFormat="1" ht="13.15" customHeight="1" x14ac:dyDescent="0.2">
      <c r="A64" s="248" t="s">
        <v>889</v>
      </c>
      <c r="B64" s="488"/>
      <c r="C64" s="46"/>
      <c r="D64" s="46"/>
      <c r="E64" s="46"/>
      <c r="F64" s="46"/>
      <c r="G64" s="46"/>
      <c r="H64" s="46"/>
      <c r="I64" s="46"/>
      <c r="J64" s="46"/>
      <c r="K64" s="46"/>
      <c r="L64" s="251"/>
      <c r="M64" s="251"/>
      <c r="N64" s="251"/>
      <c r="O64" s="317"/>
      <c r="P64" s="317"/>
      <c r="Q64" s="251"/>
      <c r="R64" s="251"/>
      <c r="S64" s="252"/>
      <c r="T64" s="252"/>
      <c r="U64" s="252"/>
      <c r="V64" s="252"/>
      <c r="W64" s="252"/>
      <c r="X64" s="252"/>
      <c r="Y64" s="252"/>
      <c r="Z64" s="252"/>
      <c r="AA64" s="252"/>
      <c r="AB64" s="252"/>
      <c r="AC64" s="252"/>
      <c r="AD64" s="252"/>
      <c r="AE64" s="252"/>
      <c r="AF64" s="252"/>
      <c r="AG64" s="252"/>
      <c r="AH64" s="252"/>
      <c r="AI64" s="252"/>
      <c r="AJ64" s="252"/>
      <c r="AK64" s="252"/>
      <c r="AL64" s="252"/>
      <c r="AM64" s="252"/>
      <c r="AN64" s="252"/>
      <c r="AO64" s="252"/>
      <c r="AP64" s="252"/>
      <c r="AQ64" s="252"/>
      <c r="AR64" s="252"/>
      <c r="AS64" s="252"/>
      <c r="AT64" s="252"/>
      <c r="AU64" s="252"/>
      <c r="AV64" s="252"/>
      <c r="AW64" s="252"/>
      <c r="AX64" s="252"/>
      <c r="AY64" s="252"/>
      <c r="AZ64" s="252"/>
      <c r="BA64" s="252"/>
    </row>
    <row r="65" spans="1:53" s="245" customFormat="1" ht="13.15" customHeight="1" x14ac:dyDescent="0.2">
      <c r="A65" s="248" t="s">
        <v>850</v>
      </c>
      <c r="B65" s="488"/>
      <c r="C65" s="46"/>
      <c r="D65" s="46"/>
      <c r="E65" s="46"/>
      <c r="F65" s="46"/>
      <c r="G65" s="46"/>
      <c r="H65" s="46"/>
      <c r="I65" s="46"/>
      <c r="J65" s="46"/>
      <c r="K65" s="46"/>
      <c r="L65" s="251"/>
      <c r="M65" s="251"/>
      <c r="N65" s="251"/>
      <c r="O65" s="251"/>
      <c r="P65" s="251"/>
      <c r="Q65" s="251"/>
      <c r="R65" s="251"/>
      <c r="S65" s="252"/>
      <c r="T65" s="252"/>
      <c r="U65" s="252"/>
      <c r="V65" s="252"/>
      <c r="W65" s="252"/>
      <c r="X65" s="252"/>
      <c r="Y65" s="252"/>
      <c r="Z65" s="252"/>
      <c r="AA65" s="252"/>
      <c r="AB65" s="252"/>
      <c r="AC65" s="252"/>
      <c r="AD65" s="252"/>
      <c r="AE65" s="252"/>
      <c r="AF65" s="252"/>
      <c r="AG65" s="252"/>
      <c r="AH65" s="252"/>
      <c r="AI65" s="252"/>
      <c r="AJ65" s="252"/>
      <c r="AK65" s="252"/>
      <c r="AL65" s="252"/>
      <c r="AM65" s="252"/>
      <c r="AN65" s="252"/>
      <c r="AO65" s="252"/>
      <c r="AP65" s="252"/>
      <c r="AQ65" s="252"/>
      <c r="AR65" s="252"/>
      <c r="AS65" s="252"/>
      <c r="AT65" s="252"/>
      <c r="AU65" s="252"/>
      <c r="AV65" s="252"/>
      <c r="AW65" s="252"/>
      <c r="AX65" s="252"/>
      <c r="AY65" s="252"/>
      <c r="AZ65" s="252"/>
      <c r="BA65" s="252"/>
    </row>
    <row r="66" spans="1:53" s="245" customFormat="1" ht="13.15" customHeight="1" x14ac:dyDescent="0.2">
      <c r="A66" s="31" t="s">
        <v>868</v>
      </c>
      <c r="B66" s="488"/>
      <c r="C66" s="254"/>
      <c r="D66" s="254"/>
      <c r="E66" s="254"/>
      <c r="F66" s="254"/>
      <c r="G66" s="254"/>
      <c r="H66" s="254"/>
      <c r="I66" s="254"/>
      <c r="J66" s="254"/>
      <c r="K66" s="254"/>
      <c r="R66" s="251"/>
      <c r="S66" s="252"/>
    </row>
    <row r="67" spans="1:53" s="245" customFormat="1" ht="13.15" customHeight="1" x14ac:dyDescent="0.2">
      <c r="A67" s="248" t="s">
        <v>850</v>
      </c>
      <c r="B67" s="488"/>
      <c r="C67" s="46"/>
      <c r="D67" s="46"/>
      <c r="E67" s="46"/>
      <c r="F67" s="46"/>
      <c r="G67" s="46"/>
      <c r="H67" s="46"/>
      <c r="I67" s="46"/>
      <c r="J67" s="46"/>
      <c r="K67" s="46"/>
      <c r="L67" s="251"/>
      <c r="M67" s="251"/>
      <c r="N67" s="251"/>
      <c r="O67" s="251"/>
      <c r="P67" s="251"/>
      <c r="Q67" s="251"/>
      <c r="R67" s="251"/>
      <c r="S67" s="252"/>
      <c r="T67" s="252"/>
      <c r="U67" s="252"/>
      <c r="V67" s="252"/>
      <c r="W67" s="252"/>
      <c r="X67" s="252"/>
      <c r="Y67" s="252"/>
      <c r="Z67" s="252"/>
      <c r="AA67" s="252"/>
      <c r="AB67" s="252"/>
      <c r="AC67" s="252"/>
      <c r="AD67" s="252"/>
      <c r="AE67" s="252"/>
      <c r="AF67" s="252"/>
      <c r="AG67" s="252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2"/>
      <c r="AT67" s="252"/>
      <c r="AU67" s="252"/>
      <c r="AV67" s="252"/>
      <c r="AW67" s="252"/>
      <c r="AX67" s="252"/>
      <c r="AY67" s="252"/>
      <c r="AZ67" s="252"/>
      <c r="BA67" s="252"/>
    </row>
    <row r="68" spans="1:53" s="245" customFormat="1" ht="13.15" customHeight="1" x14ac:dyDescent="0.2">
      <c r="A68" s="248" t="s">
        <v>851</v>
      </c>
      <c r="B68" s="486"/>
      <c r="C68" s="46"/>
      <c r="D68" s="46"/>
      <c r="E68" s="46"/>
      <c r="F68" s="46"/>
      <c r="G68" s="46"/>
      <c r="H68" s="46"/>
      <c r="I68" s="46"/>
      <c r="J68" s="46"/>
      <c r="K68" s="46"/>
      <c r="L68" s="251"/>
      <c r="M68" s="251"/>
      <c r="N68" s="251"/>
      <c r="O68" s="251"/>
      <c r="P68" s="251"/>
      <c r="Q68" s="251"/>
      <c r="R68" s="251"/>
      <c r="S68" s="252"/>
      <c r="T68" s="252"/>
      <c r="U68" s="252"/>
      <c r="V68" s="252"/>
      <c r="W68" s="252"/>
      <c r="X68" s="252"/>
      <c r="Y68" s="252"/>
      <c r="Z68" s="252"/>
      <c r="AA68" s="252"/>
      <c r="AB68" s="252"/>
      <c r="AC68" s="252"/>
      <c r="AD68" s="252"/>
      <c r="AE68" s="252"/>
      <c r="AF68" s="252"/>
      <c r="AG68" s="252"/>
      <c r="AH68" s="252"/>
      <c r="AI68" s="252"/>
      <c r="AJ68" s="252"/>
      <c r="AK68" s="252"/>
      <c r="AL68" s="252"/>
      <c r="AM68" s="252"/>
      <c r="AN68" s="252"/>
      <c r="AO68" s="252"/>
      <c r="AP68" s="252"/>
      <c r="AQ68" s="252"/>
      <c r="AR68" s="252"/>
      <c r="AS68" s="252"/>
      <c r="AT68" s="252"/>
      <c r="AU68" s="252"/>
      <c r="AV68" s="252"/>
      <c r="AW68" s="252"/>
      <c r="AX68" s="252"/>
      <c r="AY68" s="252"/>
      <c r="AZ68" s="252"/>
      <c r="BA68" s="252"/>
    </row>
    <row r="69" spans="1:53" s="245" customFormat="1" ht="13.15" customHeight="1" x14ac:dyDescent="0.2">
      <c r="A69" s="248" t="s">
        <v>869</v>
      </c>
      <c r="B69" s="486"/>
      <c r="C69" s="46"/>
      <c r="D69" s="46"/>
      <c r="E69" s="46"/>
      <c r="F69" s="46"/>
      <c r="G69" s="46"/>
      <c r="H69" s="46"/>
      <c r="I69" s="46"/>
      <c r="J69" s="46"/>
      <c r="K69" s="46"/>
      <c r="L69" s="251"/>
      <c r="M69" s="251"/>
      <c r="N69" s="251"/>
      <c r="O69" s="251"/>
      <c r="P69" s="251"/>
      <c r="Q69" s="251"/>
      <c r="R69" s="251"/>
      <c r="S69" s="252"/>
      <c r="T69" s="252"/>
      <c r="U69" s="252"/>
      <c r="V69" s="252"/>
      <c r="W69" s="252"/>
      <c r="X69" s="252"/>
      <c r="Y69" s="252"/>
      <c r="Z69" s="252"/>
      <c r="AA69" s="252"/>
      <c r="AB69" s="252"/>
      <c r="AC69" s="252"/>
      <c r="AD69" s="252"/>
      <c r="AE69" s="252"/>
      <c r="AF69" s="252"/>
      <c r="AG69" s="252"/>
      <c r="AH69" s="252"/>
      <c r="AI69" s="252"/>
      <c r="AJ69" s="252"/>
      <c r="AK69" s="252"/>
      <c r="AL69" s="252"/>
      <c r="AM69" s="252"/>
      <c r="AN69" s="252"/>
      <c r="AO69" s="252"/>
      <c r="AP69" s="252"/>
      <c r="AQ69" s="252"/>
      <c r="AR69" s="252"/>
      <c r="AS69" s="252"/>
      <c r="AT69" s="252"/>
      <c r="AU69" s="252"/>
      <c r="AV69" s="252"/>
      <c r="AW69" s="252"/>
      <c r="AX69" s="252"/>
      <c r="AY69" s="252"/>
      <c r="AZ69" s="252"/>
      <c r="BA69" s="252"/>
    </row>
    <row r="70" spans="1:53" s="245" customFormat="1" ht="13.15" customHeight="1" x14ac:dyDescent="0.2">
      <c r="A70" s="247"/>
      <c r="B70" s="254"/>
      <c r="C70" s="254"/>
      <c r="D70" s="254"/>
      <c r="E70" s="254"/>
      <c r="F70" s="254"/>
      <c r="G70" s="254"/>
      <c r="H70" s="254"/>
      <c r="I70" s="254"/>
      <c r="J70" s="254"/>
      <c r="K70" s="254"/>
    </row>
    <row r="71" spans="1:53" s="245" customFormat="1" ht="13.15" customHeight="1" x14ac:dyDescent="0.2">
      <c r="A71" s="247" t="s">
        <v>915</v>
      </c>
      <c r="B71" s="254"/>
      <c r="C71" s="254"/>
      <c r="D71" s="254"/>
      <c r="E71" s="254"/>
      <c r="F71" s="254"/>
      <c r="G71" s="254"/>
      <c r="H71" s="254"/>
      <c r="I71" s="254"/>
      <c r="J71" s="254"/>
      <c r="K71" s="254"/>
    </row>
    <row r="72" spans="1:53" ht="13.15" customHeight="1" x14ac:dyDescent="0.2"/>
    <row r="73" spans="1:53" ht="13.15" customHeight="1" x14ac:dyDescent="0.2"/>
    <row r="74" spans="1:53" ht="13.15" customHeight="1" x14ac:dyDescent="0.2"/>
    <row r="75" spans="1:53" ht="13.15" customHeight="1" x14ac:dyDescent="0.2"/>
    <row r="76" spans="1:53" ht="13.15" customHeight="1" x14ac:dyDescent="0.2"/>
  </sheetData>
  <mergeCells count="1">
    <mergeCell ref="C5:Q5"/>
  </mergeCells>
  <pageMargins left="0.511811024" right="0.511811024" top="0.78740157499999996" bottom="0.78740157499999996" header="0.31496062000000002" footer="0.31496062000000002"/>
  <pageSetup paperSize="9" scale="24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ilha9"/>
  <dimension ref="A1:AK133"/>
  <sheetViews>
    <sheetView showGridLines="0" zoomScale="85" zoomScaleNormal="85" workbookViewId="0">
      <selection activeCell="A4" sqref="A4"/>
    </sheetView>
  </sheetViews>
  <sheetFormatPr defaultColWidth="9.28515625" defaultRowHeight="13.15" customHeight="1" x14ac:dyDescent="0.2"/>
  <cols>
    <col min="1" max="1" width="55.28515625" style="68" customWidth="1"/>
    <col min="2" max="2" width="13.28515625" style="68" customWidth="1"/>
    <col min="3" max="4" width="11.42578125" style="68" bestFit="1" customWidth="1"/>
    <col min="5" max="6" width="10.5703125" style="68" bestFit="1" customWidth="1"/>
    <col min="7" max="32" width="10.42578125" style="68" bestFit="1" customWidth="1"/>
    <col min="33" max="37" width="10.42578125" style="68" customWidth="1"/>
    <col min="38" max="38" width="9.28515625" style="68"/>
    <col min="39" max="39" width="12.7109375" style="68" bestFit="1" customWidth="1"/>
    <col min="40" max="16384" width="9.28515625" style="68"/>
  </cols>
  <sheetData>
    <row r="1" spans="1:37" ht="13.15" customHeight="1" x14ac:dyDescent="0.2">
      <c r="A1" s="21" t="s">
        <v>0</v>
      </c>
      <c r="C1" s="67"/>
    </row>
    <row r="2" spans="1:37" ht="13.15" customHeight="1" x14ac:dyDescent="0.2">
      <c r="A2" s="21" t="s">
        <v>1</v>
      </c>
      <c r="C2" s="67"/>
      <c r="K2" s="477"/>
      <c r="L2" s="477"/>
    </row>
    <row r="3" spans="1:37" ht="13.15" customHeight="1" x14ac:dyDescent="0.2">
      <c r="A3" s="21" t="s">
        <v>916</v>
      </c>
      <c r="C3" s="67"/>
    </row>
    <row r="4" spans="1:37" ht="13.15" customHeight="1" x14ac:dyDescent="0.2">
      <c r="A4" s="21"/>
      <c r="B4" s="108"/>
      <c r="C4" s="67"/>
    </row>
    <row r="5" spans="1:37" ht="13.15" customHeight="1" x14ac:dyDescent="0.2">
      <c r="A5" s="72"/>
      <c r="B5" s="70" t="s">
        <v>64</v>
      </c>
      <c r="C5" s="70" t="s">
        <v>758</v>
      </c>
      <c r="D5" s="70" t="s">
        <v>759</v>
      </c>
      <c r="E5" s="70" t="s">
        <v>760</v>
      </c>
      <c r="F5" s="70" t="s">
        <v>761</v>
      </c>
      <c r="G5" s="70" t="s">
        <v>762</v>
      </c>
      <c r="H5" s="70" t="s">
        <v>763</v>
      </c>
      <c r="I5" s="70" t="s">
        <v>764</v>
      </c>
      <c r="J5" s="70" t="s">
        <v>765</v>
      </c>
      <c r="K5" s="70" t="s">
        <v>766</v>
      </c>
      <c r="L5" s="70" t="s">
        <v>700</v>
      </c>
      <c r="M5" s="70" t="s">
        <v>701</v>
      </c>
      <c r="N5" s="70" t="s">
        <v>702</v>
      </c>
      <c r="O5" s="70" t="s">
        <v>703</v>
      </c>
      <c r="P5" s="70" t="s">
        <v>704</v>
      </c>
      <c r="Q5" s="70" t="s">
        <v>705</v>
      </c>
      <c r="R5" s="70" t="s">
        <v>706</v>
      </c>
      <c r="S5" s="70" t="s">
        <v>707</v>
      </c>
      <c r="T5" s="70" t="s">
        <v>708</v>
      </c>
      <c r="U5" s="70" t="s">
        <v>709</v>
      </c>
      <c r="V5" s="70" t="s">
        <v>710</v>
      </c>
      <c r="W5" s="70" t="s">
        <v>711</v>
      </c>
      <c r="X5" s="70" t="s">
        <v>712</v>
      </c>
      <c r="Y5" s="70" t="s">
        <v>713</v>
      </c>
      <c r="Z5" s="70" t="s">
        <v>714</v>
      </c>
      <c r="AA5" s="70" t="s">
        <v>715</v>
      </c>
      <c r="AB5" s="70" t="s">
        <v>716</v>
      </c>
      <c r="AC5" s="70" t="s">
        <v>717</v>
      </c>
      <c r="AD5" s="70" t="s">
        <v>718</v>
      </c>
      <c r="AE5" s="70" t="s">
        <v>719</v>
      </c>
      <c r="AF5" s="70" t="s">
        <v>720</v>
      </c>
      <c r="AG5" s="70" t="s">
        <v>721</v>
      </c>
      <c r="AH5" s="70" t="s">
        <v>722</v>
      </c>
      <c r="AI5" s="70" t="s">
        <v>723</v>
      </c>
      <c r="AJ5" s="70" t="s">
        <v>724</v>
      </c>
      <c r="AK5" s="70" t="s">
        <v>725</v>
      </c>
    </row>
    <row r="6" spans="1:37" s="21" customFormat="1" ht="13.15" customHeight="1" x14ac:dyDescent="0.2">
      <c r="A6" s="73" t="s">
        <v>917</v>
      </c>
      <c r="B6" s="107">
        <f>SUM(C6:AK6)</f>
        <v>0</v>
      </c>
      <c r="C6" s="107">
        <f>C18+C22+C26+C30+C10+C14+C38+C58+C46+C42+C66+C114+C34+C50+C54+C62+C70+C74+C78+C94+C98+C102+C106+C110+C82+C86+C90</f>
        <v>0</v>
      </c>
      <c r="D6" s="107">
        <f>D18+D22+D26+D30+D10+D14+D38+D58+D46+D42+D66+D114+D34+D50+D54+D62+D70+D74+D78+D94+D98+D102+D106+D110+D82+D86+D90</f>
        <v>0</v>
      </c>
      <c r="E6" s="107">
        <f t="shared" ref="E6:AK6" si="0">E18+E22+E26+E30+E10+E14+E38+E58+E46+E42+E66+E114+E34+E50+E54+E62+E70+E74+E78+E94+E98+E102+E106+E110+E82+E86+E90</f>
        <v>0</v>
      </c>
      <c r="F6" s="107">
        <f t="shared" si="0"/>
        <v>0</v>
      </c>
      <c r="G6" s="107">
        <f t="shared" si="0"/>
        <v>0</v>
      </c>
      <c r="H6" s="107">
        <f t="shared" si="0"/>
        <v>0</v>
      </c>
      <c r="I6" s="107">
        <f t="shared" si="0"/>
        <v>0</v>
      </c>
      <c r="J6" s="107">
        <f t="shared" si="0"/>
        <v>0</v>
      </c>
      <c r="K6" s="107">
        <f t="shared" si="0"/>
        <v>0</v>
      </c>
      <c r="L6" s="107">
        <f t="shared" si="0"/>
        <v>0</v>
      </c>
      <c r="M6" s="107">
        <f t="shared" si="0"/>
        <v>0</v>
      </c>
      <c r="N6" s="107">
        <f t="shared" si="0"/>
        <v>0</v>
      </c>
      <c r="O6" s="107">
        <f t="shared" si="0"/>
        <v>0</v>
      </c>
      <c r="P6" s="107">
        <f t="shared" si="0"/>
        <v>0</v>
      </c>
      <c r="Q6" s="107">
        <f t="shared" si="0"/>
        <v>0</v>
      </c>
      <c r="R6" s="107">
        <f t="shared" si="0"/>
        <v>0</v>
      </c>
      <c r="S6" s="107">
        <f t="shared" si="0"/>
        <v>0</v>
      </c>
      <c r="T6" s="107">
        <f t="shared" si="0"/>
        <v>0</v>
      </c>
      <c r="U6" s="107">
        <f t="shared" si="0"/>
        <v>0</v>
      </c>
      <c r="V6" s="107">
        <f t="shared" si="0"/>
        <v>0</v>
      </c>
      <c r="W6" s="107">
        <f t="shared" si="0"/>
        <v>0</v>
      </c>
      <c r="X6" s="107">
        <f t="shared" si="0"/>
        <v>0</v>
      </c>
      <c r="Y6" s="107">
        <f t="shared" si="0"/>
        <v>0</v>
      </c>
      <c r="Z6" s="107">
        <f t="shared" si="0"/>
        <v>0</v>
      </c>
      <c r="AA6" s="107">
        <f t="shared" si="0"/>
        <v>0</v>
      </c>
      <c r="AB6" s="107">
        <f t="shared" si="0"/>
        <v>0</v>
      </c>
      <c r="AC6" s="107">
        <f t="shared" si="0"/>
        <v>0</v>
      </c>
      <c r="AD6" s="107">
        <f t="shared" si="0"/>
        <v>0</v>
      </c>
      <c r="AE6" s="107">
        <f t="shared" si="0"/>
        <v>0</v>
      </c>
      <c r="AF6" s="107">
        <f t="shared" si="0"/>
        <v>0</v>
      </c>
      <c r="AG6" s="107">
        <f t="shared" si="0"/>
        <v>0</v>
      </c>
      <c r="AH6" s="107">
        <f t="shared" si="0"/>
        <v>0</v>
      </c>
      <c r="AI6" s="107">
        <f t="shared" si="0"/>
        <v>0</v>
      </c>
      <c r="AJ6" s="107">
        <f t="shared" si="0"/>
        <v>0</v>
      </c>
      <c r="AK6" s="107">
        <f t="shared" si="0"/>
        <v>0</v>
      </c>
    </row>
    <row r="7" spans="1:37" s="152" customFormat="1" ht="13.15" customHeight="1" x14ac:dyDescent="0.2">
      <c r="A7" s="258" t="s">
        <v>918</v>
      </c>
      <c r="B7" s="259"/>
      <c r="C7" s="259"/>
      <c r="D7" s="259"/>
      <c r="E7" s="259"/>
      <c r="F7" s="259"/>
      <c r="G7" s="259"/>
      <c r="H7" s="259"/>
      <c r="I7" s="259"/>
      <c r="J7" s="259"/>
      <c r="K7" s="259"/>
      <c r="L7" s="259"/>
      <c r="M7" s="259"/>
      <c r="N7" s="259"/>
      <c r="O7" s="259"/>
      <c r="P7" s="259"/>
      <c r="Q7" s="259"/>
      <c r="R7" s="259"/>
      <c r="S7" s="259"/>
      <c r="T7" s="259"/>
      <c r="U7" s="259"/>
      <c r="V7" s="259"/>
      <c r="W7" s="259"/>
      <c r="X7" s="259"/>
      <c r="Y7" s="259"/>
      <c r="Z7" s="259"/>
      <c r="AA7" s="259"/>
      <c r="AB7" s="259"/>
      <c r="AC7" s="259"/>
      <c r="AD7" s="259"/>
      <c r="AE7" s="259"/>
      <c r="AF7" s="259"/>
      <c r="AG7" s="259"/>
      <c r="AH7" s="259"/>
      <c r="AI7" s="259"/>
      <c r="AJ7" s="259"/>
      <c r="AK7" s="259"/>
    </row>
    <row r="8" spans="1:37" s="152" customFormat="1" ht="13.15" customHeight="1" x14ac:dyDescent="0.2">
      <c r="A8" s="147" t="s">
        <v>919</v>
      </c>
      <c r="B8" s="259"/>
      <c r="C8" s="148"/>
      <c r="D8" s="148"/>
      <c r="E8" s="148"/>
      <c r="F8" s="148"/>
      <c r="G8" s="148"/>
      <c r="H8" s="148"/>
      <c r="I8" s="148"/>
      <c r="J8" s="148"/>
      <c r="K8" s="148"/>
      <c r="L8" s="148"/>
      <c r="M8" s="148"/>
      <c r="N8" s="148"/>
      <c r="O8" s="148"/>
      <c r="P8" s="148"/>
      <c r="Q8" s="148"/>
      <c r="R8" s="148"/>
      <c r="S8" s="148"/>
      <c r="T8" s="148"/>
      <c r="U8" s="148"/>
      <c r="V8" s="148"/>
      <c r="W8" s="148"/>
      <c r="X8" s="148"/>
      <c r="Y8" s="148"/>
      <c r="Z8" s="148"/>
      <c r="AA8" s="148"/>
      <c r="AB8" s="148"/>
      <c r="AC8" s="148"/>
      <c r="AD8" s="148"/>
      <c r="AE8" s="148"/>
      <c r="AF8" s="148"/>
      <c r="AG8" s="148"/>
      <c r="AH8" s="148"/>
      <c r="AI8" s="148"/>
      <c r="AJ8" s="148"/>
      <c r="AK8" s="148"/>
    </row>
    <row r="9" spans="1:37" s="152" customFormat="1" ht="13.15" customHeight="1" x14ac:dyDescent="0.2">
      <c r="A9" s="147" t="s">
        <v>920</v>
      </c>
      <c r="B9" s="259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8"/>
      <c r="AD9" s="148"/>
      <c r="AE9" s="148"/>
      <c r="AF9" s="148"/>
      <c r="AG9" s="148"/>
      <c r="AH9" s="148"/>
      <c r="AI9" s="148"/>
      <c r="AJ9" s="148"/>
      <c r="AK9" s="148"/>
    </row>
    <row r="10" spans="1:37" s="152" customFormat="1" ht="13.15" customHeight="1" x14ac:dyDescent="0.2">
      <c r="A10" s="147" t="s">
        <v>921</v>
      </c>
      <c r="B10" s="259"/>
      <c r="C10" s="148"/>
      <c r="D10" s="148"/>
      <c r="E10" s="148"/>
      <c r="F10" s="148"/>
      <c r="G10" s="148"/>
      <c r="H10" s="148"/>
      <c r="I10" s="148"/>
      <c r="J10" s="148"/>
      <c r="K10" s="148"/>
      <c r="L10" s="148"/>
      <c r="M10" s="148"/>
      <c r="N10" s="148"/>
      <c r="O10" s="148"/>
      <c r="P10" s="148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48"/>
      <c r="AC10" s="148"/>
      <c r="AD10" s="148"/>
      <c r="AE10" s="148"/>
      <c r="AF10" s="148"/>
      <c r="AG10" s="148"/>
      <c r="AH10" s="148"/>
      <c r="AI10" s="148"/>
      <c r="AJ10" s="148"/>
      <c r="AK10" s="148"/>
    </row>
    <row r="11" spans="1:37" s="152" customFormat="1" ht="13.15" customHeight="1" x14ac:dyDescent="0.2">
      <c r="A11" s="258" t="s">
        <v>922</v>
      </c>
      <c r="B11" s="259"/>
      <c r="C11" s="259"/>
      <c r="D11" s="259"/>
      <c r="E11" s="259"/>
      <c r="F11" s="259"/>
      <c r="G11" s="259"/>
      <c r="H11" s="259"/>
      <c r="I11" s="259"/>
      <c r="J11" s="259"/>
      <c r="K11" s="259"/>
      <c r="L11" s="259"/>
      <c r="M11" s="259"/>
      <c r="N11" s="259"/>
      <c r="O11" s="259"/>
      <c r="P11" s="259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/>
      <c r="AJ11" s="259"/>
      <c r="AK11" s="259"/>
    </row>
    <row r="12" spans="1:37" s="152" customFormat="1" ht="13.15" customHeight="1" x14ac:dyDescent="0.2">
      <c r="A12" s="147" t="s">
        <v>919</v>
      </c>
      <c r="B12" s="259"/>
      <c r="C12" s="148"/>
      <c r="D12" s="148"/>
      <c r="E12" s="148"/>
      <c r="F12" s="148"/>
      <c r="G12" s="148"/>
      <c r="H12" s="148"/>
      <c r="I12" s="148"/>
      <c r="J12" s="148"/>
      <c r="K12" s="148"/>
      <c r="L12" s="148"/>
      <c r="M12" s="148"/>
      <c r="N12" s="148"/>
      <c r="O12" s="148"/>
      <c r="P12" s="148"/>
      <c r="Q12" s="148"/>
      <c r="R12" s="148"/>
      <c r="S12" s="148"/>
      <c r="T12" s="148"/>
      <c r="U12" s="148"/>
      <c r="V12" s="148"/>
      <c r="W12" s="148"/>
      <c r="X12" s="148"/>
      <c r="Y12" s="148"/>
      <c r="Z12" s="148"/>
      <c r="AA12" s="148"/>
      <c r="AB12" s="148"/>
      <c r="AC12" s="148"/>
      <c r="AD12" s="148"/>
      <c r="AE12" s="148"/>
      <c r="AF12" s="148"/>
      <c r="AG12" s="148"/>
      <c r="AH12" s="148"/>
      <c r="AI12" s="148"/>
      <c r="AJ12" s="148"/>
      <c r="AK12" s="148"/>
    </row>
    <row r="13" spans="1:37" s="152" customFormat="1" ht="13.15" customHeight="1" x14ac:dyDescent="0.2">
      <c r="A13" s="147" t="s">
        <v>920</v>
      </c>
      <c r="B13" s="259"/>
      <c r="C13" s="148"/>
      <c r="D13" s="148"/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8"/>
      <c r="R13" s="148"/>
      <c r="S13" s="148"/>
      <c r="T13" s="148"/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48"/>
      <c r="AH13" s="148"/>
      <c r="AI13" s="148"/>
      <c r="AJ13" s="148"/>
      <c r="AK13" s="148"/>
    </row>
    <row r="14" spans="1:37" s="152" customFormat="1" ht="13.15" customHeight="1" x14ac:dyDescent="0.2">
      <c r="A14" s="147" t="s">
        <v>921</v>
      </c>
      <c r="B14" s="259"/>
      <c r="C14" s="148"/>
      <c r="D14" s="148"/>
      <c r="E14" s="148"/>
      <c r="F14" s="148"/>
      <c r="G14" s="148"/>
      <c r="H14" s="148"/>
      <c r="I14" s="148"/>
      <c r="J14" s="148"/>
      <c r="K14" s="148"/>
      <c r="L14" s="148"/>
      <c r="M14" s="148"/>
      <c r="N14" s="148"/>
      <c r="O14" s="148"/>
      <c r="P14" s="148"/>
      <c r="Q14" s="148"/>
      <c r="R14" s="148"/>
      <c r="S14" s="148"/>
      <c r="T14" s="148"/>
      <c r="U14" s="148"/>
      <c r="V14" s="148"/>
      <c r="W14" s="148"/>
      <c r="X14" s="148"/>
      <c r="Y14" s="148"/>
      <c r="Z14" s="148"/>
      <c r="AA14" s="148"/>
      <c r="AB14" s="148"/>
      <c r="AC14" s="148"/>
      <c r="AD14" s="148"/>
      <c r="AE14" s="148"/>
      <c r="AF14" s="148"/>
      <c r="AG14" s="148"/>
      <c r="AH14" s="148"/>
      <c r="AI14" s="148"/>
      <c r="AJ14" s="148"/>
      <c r="AK14" s="148"/>
    </row>
    <row r="15" spans="1:37" s="152" customFormat="1" ht="13.15" customHeight="1" x14ac:dyDescent="0.2">
      <c r="A15" s="258" t="s">
        <v>923</v>
      </c>
      <c r="B15" s="259"/>
      <c r="C15" s="261"/>
      <c r="D15" s="261"/>
      <c r="E15" s="261"/>
      <c r="F15" s="261"/>
      <c r="G15" s="261"/>
      <c r="H15" s="261"/>
      <c r="I15" s="261"/>
      <c r="J15" s="261"/>
      <c r="K15" s="261"/>
      <c r="L15" s="261"/>
      <c r="M15" s="261"/>
      <c r="N15" s="261"/>
      <c r="O15" s="261"/>
      <c r="P15" s="261"/>
      <c r="Q15" s="261"/>
      <c r="R15" s="261"/>
      <c r="S15" s="261"/>
      <c r="T15" s="261"/>
      <c r="U15" s="261"/>
      <c r="V15" s="261"/>
      <c r="W15" s="261"/>
      <c r="X15" s="261"/>
      <c r="Y15" s="261"/>
      <c r="Z15" s="261"/>
      <c r="AA15" s="261"/>
      <c r="AB15" s="261"/>
      <c r="AC15" s="261"/>
      <c r="AD15" s="261"/>
      <c r="AE15" s="261"/>
      <c r="AF15" s="261"/>
      <c r="AG15" s="261"/>
      <c r="AH15" s="261"/>
      <c r="AI15" s="261"/>
      <c r="AJ15" s="261"/>
      <c r="AK15" s="261"/>
    </row>
    <row r="16" spans="1:37" s="152" customFormat="1" ht="13.15" customHeight="1" x14ac:dyDescent="0.2">
      <c r="A16" s="147" t="s">
        <v>919</v>
      </c>
      <c r="B16" s="259"/>
      <c r="C16" s="148"/>
      <c r="D16" s="148"/>
      <c r="E16" s="148"/>
      <c r="F16" s="148"/>
      <c r="G16" s="148"/>
      <c r="H16" s="148"/>
      <c r="I16" s="148"/>
      <c r="J16" s="148"/>
      <c r="K16" s="148"/>
      <c r="L16" s="148"/>
      <c r="M16" s="148"/>
      <c r="N16" s="148"/>
      <c r="O16" s="148"/>
      <c r="P16" s="148"/>
      <c r="Q16" s="148"/>
      <c r="R16" s="148"/>
      <c r="S16" s="148"/>
      <c r="T16" s="148"/>
      <c r="U16" s="148"/>
      <c r="V16" s="148"/>
      <c r="W16" s="148"/>
      <c r="X16" s="148"/>
      <c r="Y16" s="148"/>
      <c r="Z16" s="148"/>
      <c r="AA16" s="148"/>
      <c r="AB16" s="148"/>
      <c r="AC16" s="148"/>
      <c r="AD16" s="148"/>
      <c r="AE16" s="148"/>
      <c r="AF16" s="148"/>
      <c r="AG16" s="148"/>
      <c r="AH16" s="148"/>
      <c r="AI16" s="148"/>
      <c r="AJ16" s="148"/>
      <c r="AK16" s="148"/>
    </row>
    <row r="17" spans="1:37" s="152" customFormat="1" ht="13.15" customHeight="1" x14ac:dyDescent="0.2">
      <c r="A17" s="147" t="s">
        <v>920</v>
      </c>
      <c r="B17" s="259"/>
      <c r="C17" s="148"/>
      <c r="D17" s="148"/>
      <c r="E17" s="148"/>
      <c r="F17" s="148"/>
      <c r="G17" s="148"/>
      <c r="H17" s="148"/>
      <c r="I17" s="148"/>
      <c r="J17" s="148"/>
      <c r="K17" s="148"/>
      <c r="L17" s="148"/>
      <c r="M17" s="148"/>
      <c r="N17" s="148"/>
      <c r="O17" s="148"/>
      <c r="P17" s="148"/>
      <c r="Q17" s="148"/>
      <c r="R17" s="148"/>
      <c r="S17" s="148"/>
      <c r="T17" s="148"/>
      <c r="U17" s="148"/>
      <c r="V17" s="148"/>
      <c r="W17" s="148"/>
      <c r="X17" s="148"/>
      <c r="Y17" s="148"/>
      <c r="Z17" s="148"/>
      <c r="AA17" s="148"/>
      <c r="AB17" s="148"/>
      <c r="AC17" s="148"/>
      <c r="AD17" s="148"/>
      <c r="AE17" s="148"/>
      <c r="AF17" s="148"/>
      <c r="AG17" s="148"/>
      <c r="AH17" s="148"/>
      <c r="AI17" s="148"/>
      <c r="AJ17" s="148"/>
      <c r="AK17" s="148"/>
    </row>
    <row r="18" spans="1:37" s="152" customFormat="1" ht="13.15" customHeight="1" x14ac:dyDescent="0.2">
      <c r="A18" s="147" t="s">
        <v>921</v>
      </c>
      <c r="B18" s="259"/>
      <c r="C18" s="148"/>
      <c r="D18" s="148"/>
      <c r="E18" s="148"/>
      <c r="F18" s="148"/>
      <c r="G18" s="148"/>
      <c r="H18" s="148"/>
      <c r="I18" s="148"/>
      <c r="J18" s="148"/>
      <c r="K18" s="148"/>
      <c r="L18" s="148"/>
      <c r="M18" s="148"/>
      <c r="N18" s="148"/>
      <c r="O18" s="148"/>
      <c r="P18" s="148"/>
      <c r="Q18" s="148"/>
      <c r="R18" s="148"/>
      <c r="S18" s="148"/>
      <c r="T18" s="148"/>
      <c r="U18" s="148"/>
      <c r="V18" s="148"/>
      <c r="W18" s="148"/>
      <c r="X18" s="148"/>
      <c r="Y18" s="148"/>
      <c r="Z18" s="148"/>
      <c r="AA18" s="148"/>
      <c r="AB18" s="148"/>
      <c r="AC18" s="148"/>
      <c r="AD18" s="148"/>
      <c r="AE18" s="148"/>
      <c r="AF18" s="148"/>
      <c r="AG18" s="148"/>
      <c r="AH18" s="148"/>
      <c r="AI18" s="148"/>
      <c r="AJ18" s="148"/>
      <c r="AK18" s="148"/>
    </row>
    <row r="19" spans="1:37" s="152" customFormat="1" ht="13.15" customHeight="1" x14ac:dyDescent="0.2">
      <c r="A19" s="258" t="s">
        <v>924</v>
      </c>
      <c r="B19" s="259"/>
      <c r="C19" s="261"/>
      <c r="D19" s="261"/>
      <c r="E19" s="261"/>
      <c r="F19" s="261"/>
      <c r="G19" s="261"/>
      <c r="H19" s="261"/>
      <c r="I19" s="261"/>
      <c r="J19" s="261"/>
      <c r="K19" s="261"/>
      <c r="L19" s="261"/>
      <c r="M19" s="261"/>
      <c r="N19" s="261"/>
      <c r="O19" s="261"/>
      <c r="P19" s="261"/>
      <c r="Q19" s="261"/>
      <c r="R19" s="261"/>
      <c r="S19" s="261"/>
      <c r="T19" s="261"/>
      <c r="U19" s="261"/>
      <c r="V19" s="261"/>
      <c r="W19" s="261"/>
      <c r="X19" s="261"/>
      <c r="Y19" s="261"/>
      <c r="Z19" s="261"/>
      <c r="AA19" s="261"/>
      <c r="AB19" s="261"/>
      <c r="AC19" s="261"/>
      <c r="AD19" s="261"/>
      <c r="AE19" s="261"/>
      <c r="AF19" s="261"/>
      <c r="AG19" s="261"/>
      <c r="AH19" s="261"/>
      <c r="AI19" s="261"/>
      <c r="AJ19" s="261"/>
      <c r="AK19" s="261"/>
    </row>
    <row r="20" spans="1:37" s="152" customFormat="1" ht="13.15" customHeight="1" x14ac:dyDescent="0.2">
      <c r="A20" s="147" t="s">
        <v>919</v>
      </c>
      <c r="B20" s="259"/>
      <c r="C20" s="148"/>
      <c r="D20" s="148"/>
      <c r="E20" s="148"/>
      <c r="F20" s="148"/>
      <c r="G20" s="148"/>
      <c r="H20" s="148"/>
      <c r="I20" s="148"/>
      <c r="J20" s="148"/>
      <c r="K20" s="148"/>
      <c r="L20" s="148"/>
      <c r="M20" s="148"/>
      <c r="N20" s="148"/>
      <c r="O20" s="148"/>
      <c r="P20" s="148"/>
      <c r="Q20" s="148"/>
      <c r="R20" s="148"/>
      <c r="S20" s="148"/>
      <c r="T20" s="148"/>
      <c r="U20" s="148"/>
      <c r="V20" s="148"/>
      <c r="W20" s="148"/>
      <c r="X20" s="148"/>
      <c r="Y20" s="148"/>
      <c r="Z20" s="148"/>
      <c r="AA20" s="148"/>
      <c r="AB20" s="148"/>
      <c r="AC20" s="148"/>
      <c r="AD20" s="148"/>
      <c r="AE20" s="148"/>
      <c r="AF20" s="148"/>
      <c r="AG20" s="148"/>
      <c r="AH20" s="148"/>
      <c r="AI20" s="148"/>
      <c r="AJ20" s="148"/>
      <c r="AK20" s="148"/>
    </row>
    <row r="21" spans="1:37" s="152" customFormat="1" ht="13.15" customHeight="1" x14ac:dyDescent="0.2">
      <c r="A21" s="147" t="s">
        <v>920</v>
      </c>
      <c r="B21" s="259"/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48"/>
      <c r="N21" s="148"/>
      <c r="O21" s="148"/>
      <c r="P21" s="148"/>
      <c r="Q21" s="148"/>
      <c r="R21" s="148"/>
      <c r="S21" s="148"/>
      <c r="T21" s="148"/>
      <c r="U21" s="148"/>
      <c r="V21" s="148"/>
      <c r="W21" s="148"/>
      <c r="X21" s="148"/>
      <c r="Y21" s="148"/>
      <c r="Z21" s="148"/>
      <c r="AA21" s="148"/>
      <c r="AB21" s="148"/>
      <c r="AC21" s="148"/>
      <c r="AD21" s="148"/>
      <c r="AE21" s="148"/>
      <c r="AF21" s="148"/>
      <c r="AG21" s="148"/>
      <c r="AH21" s="148"/>
      <c r="AI21" s="148"/>
      <c r="AJ21" s="148"/>
      <c r="AK21" s="148"/>
    </row>
    <row r="22" spans="1:37" s="152" customFormat="1" ht="13.15" customHeight="1" x14ac:dyDescent="0.2">
      <c r="A22" s="147" t="s">
        <v>921</v>
      </c>
      <c r="B22" s="259"/>
      <c r="C22" s="148"/>
      <c r="D22" s="148"/>
      <c r="E22" s="148"/>
      <c r="F22" s="148"/>
      <c r="G22" s="148"/>
      <c r="H22" s="148"/>
      <c r="I22" s="148"/>
      <c r="J22" s="148"/>
      <c r="K22" s="148"/>
      <c r="L22" s="148"/>
      <c r="M22" s="148"/>
      <c r="N22" s="148"/>
      <c r="O22" s="148"/>
      <c r="P22" s="148"/>
      <c r="Q22" s="148"/>
      <c r="R22" s="148"/>
      <c r="S22" s="148"/>
      <c r="T22" s="148"/>
      <c r="U22" s="148"/>
      <c r="V22" s="148"/>
      <c r="W22" s="148"/>
      <c r="X22" s="148"/>
      <c r="Y22" s="148"/>
      <c r="Z22" s="148"/>
      <c r="AA22" s="148"/>
      <c r="AB22" s="148"/>
      <c r="AC22" s="148"/>
      <c r="AD22" s="148"/>
      <c r="AE22" s="148"/>
      <c r="AF22" s="148"/>
      <c r="AG22" s="148"/>
      <c r="AH22" s="148"/>
      <c r="AI22" s="148"/>
      <c r="AJ22" s="148"/>
      <c r="AK22" s="148"/>
    </row>
    <row r="23" spans="1:37" s="152" customFormat="1" ht="13.15" customHeight="1" x14ac:dyDescent="0.2">
      <c r="A23" s="258" t="s">
        <v>925</v>
      </c>
      <c r="B23" s="259"/>
      <c r="C23" s="261"/>
      <c r="D23" s="261"/>
      <c r="E23" s="261"/>
      <c r="F23" s="261"/>
      <c r="G23" s="261"/>
      <c r="H23" s="261"/>
      <c r="I23" s="261"/>
      <c r="J23" s="261"/>
      <c r="K23" s="261"/>
      <c r="L23" s="261"/>
      <c r="M23" s="261"/>
      <c r="N23" s="261"/>
      <c r="O23" s="261"/>
      <c r="P23" s="261"/>
      <c r="Q23" s="261"/>
      <c r="R23" s="261"/>
      <c r="S23" s="261"/>
      <c r="T23" s="261"/>
      <c r="U23" s="261"/>
      <c r="V23" s="261"/>
      <c r="W23" s="261"/>
      <c r="X23" s="261"/>
      <c r="Y23" s="261"/>
      <c r="Z23" s="261"/>
      <c r="AA23" s="261"/>
      <c r="AB23" s="261"/>
      <c r="AC23" s="261"/>
      <c r="AD23" s="261"/>
      <c r="AE23" s="261"/>
      <c r="AF23" s="261"/>
      <c r="AG23" s="261"/>
      <c r="AH23" s="261"/>
      <c r="AI23" s="261"/>
      <c r="AJ23" s="261"/>
      <c r="AK23" s="261"/>
    </row>
    <row r="24" spans="1:37" s="152" customFormat="1" ht="13.15" customHeight="1" x14ac:dyDescent="0.2">
      <c r="A24" s="147" t="s">
        <v>919</v>
      </c>
      <c r="B24" s="259"/>
      <c r="C24" s="148"/>
      <c r="D24" s="148"/>
      <c r="E24" s="148"/>
      <c r="F24" s="148"/>
      <c r="G24" s="148"/>
      <c r="H24" s="148"/>
      <c r="I24" s="148"/>
      <c r="J24" s="148"/>
      <c r="K24" s="148"/>
      <c r="L24" s="148"/>
      <c r="M24" s="148"/>
      <c r="N24" s="148"/>
      <c r="O24" s="148"/>
      <c r="P24" s="148"/>
      <c r="Q24" s="148"/>
      <c r="R24" s="148"/>
      <c r="S24" s="148"/>
      <c r="T24" s="148"/>
      <c r="U24" s="148"/>
      <c r="V24" s="148"/>
      <c r="W24" s="148"/>
      <c r="X24" s="148"/>
      <c r="Y24" s="148"/>
      <c r="Z24" s="148"/>
      <c r="AA24" s="148"/>
      <c r="AB24" s="148"/>
      <c r="AC24" s="148"/>
      <c r="AD24" s="148"/>
      <c r="AE24" s="148"/>
      <c r="AF24" s="148"/>
      <c r="AG24" s="148"/>
      <c r="AH24" s="148"/>
      <c r="AI24" s="148"/>
      <c r="AJ24" s="148"/>
      <c r="AK24" s="148"/>
    </row>
    <row r="25" spans="1:37" s="152" customFormat="1" ht="13.15" customHeight="1" x14ac:dyDescent="0.2">
      <c r="A25" s="147" t="s">
        <v>920</v>
      </c>
      <c r="B25" s="259"/>
      <c r="C25" s="148"/>
      <c r="D25" s="148"/>
      <c r="E25" s="148"/>
      <c r="F25" s="148"/>
      <c r="G25" s="148"/>
      <c r="H25" s="148"/>
      <c r="I25" s="148"/>
      <c r="J25" s="148"/>
      <c r="K25" s="148"/>
      <c r="L25" s="148"/>
      <c r="M25" s="148"/>
      <c r="N25" s="148"/>
      <c r="O25" s="148"/>
      <c r="P25" s="148"/>
      <c r="Q25" s="148"/>
      <c r="R25" s="148"/>
      <c r="S25" s="148"/>
      <c r="T25" s="148"/>
      <c r="U25" s="148"/>
      <c r="V25" s="148"/>
      <c r="W25" s="148"/>
      <c r="X25" s="148"/>
      <c r="Y25" s="148"/>
      <c r="Z25" s="148"/>
      <c r="AA25" s="148"/>
      <c r="AB25" s="148"/>
      <c r="AC25" s="148"/>
      <c r="AD25" s="148"/>
      <c r="AE25" s="148"/>
      <c r="AF25" s="148"/>
      <c r="AG25" s="148"/>
      <c r="AH25" s="148"/>
      <c r="AI25" s="148"/>
      <c r="AJ25" s="148"/>
      <c r="AK25" s="148"/>
    </row>
    <row r="26" spans="1:37" s="152" customFormat="1" ht="13.15" customHeight="1" x14ac:dyDescent="0.2">
      <c r="A26" s="147" t="s">
        <v>921</v>
      </c>
      <c r="B26" s="259"/>
      <c r="C26" s="148"/>
      <c r="D26" s="148"/>
      <c r="E26" s="148"/>
      <c r="F26" s="148"/>
      <c r="G26" s="148"/>
      <c r="H26" s="148"/>
      <c r="I26" s="148"/>
      <c r="J26" s="148"/>
      <c r="K26" s="148"/>
      <c r="L26" s="148"/>
      <c r="M26" s="148"/>
      <c r="N26" s="148"/>
      <c r="O26" s="148"/>
      <c r="P26" s="148"/>
      <c r="Q26" s="148"/>
      <c r="R26" s="148"/>
      <c r="S26" s="148"/>
      <c r="T26" s="148"/>
      <c r="U26" s="148"/>
      <c r="V26" s="148"/>
      <c r="W26" s="148"/>
      <c r="X26" s="148"/>
      <c r="Y26" s="148"/>
      <c r="Z26" s="148"/>
      <c r="AA26" s="148"/>
      <c r="AB26" s="148"/>
      <c r="AC26" s="148"/>
      <c r="AD26" s="148"/>
      <c r="AE26" s="148"/>
      <c r="AF26" s="148"/>
      <c r="AG26" s="148"/>
      <c r="AH26" s="148"/>
      <c r="AI26" s="148"/>
      <c r="AJ26" s="148"/>
      <c r="AK26" s="148"/>
    </row>
    <row r="27" spans="1:37" s="152" customFormat="1" ht="13.15" customHeight="1" x14ac:dyDescent="0.2">
      <c r="A27" s="258" t="s">
        <v>926</v>
      </c>
      <c r="B27" s="259"/>
      <c r="C27" s="261"/>
      <c r="D27" s="261"/>
      <c r="E27" s="261"/>
      <c r="F27" s="261"/>
      <c r="G27" s="261"/>
      <c r="H27" s="261"/>
      <c r="I27" s="261"/>
      <c r="J27" s="261"/>
      <c r="K27" s="261"/>
      <c r="L27" s="261"/>
      <c r="M27" s="261"/>
      <c r="N27" s="261"/>
      <c r="O27" s="261"/>
      <c r="P27" s="261"/>
      <c r="Q27" s="261"/>
      <c r="R27" s="261"/>
      <c r="S27" s="261"/>
      <c r="T27" s="261"/>
      <c r="U27" s="261"/>
      <c r="V27" s="261"/>
      <c r="W27" s="261"/>
      <c r="X27" s="261"/>
      <c r="Y27" s="261"/>
      <c r="Z27" s="261"/>
      <c r="AA27" s="261"/>
      <c r="AB27" s="261"/>
      <c r="AC27" s="261"/>
      <c r="AD27" s="261"/>
      <c r="AE27" s="261"/>
      <c r="AF27" s="261"/>
      <c r="AG27" s="261"/>
      <c r="AH27" s="261"/>
      <c r="AI27" s="261"/>
      <c r="AJ27" s="261"/>
      <c r="AK27" s="261"/>
    </row>
    <row r="28" spans="1:37" s="152" customFormat="1" ht="13.15" customHeight="1" x14ac:dyDescent="0.2">
      <c r="A28" s="147" t="s">
        <v>919</v>
      </c>
      <c r="B28" s="259"/>
      <c r="C28" s="148"/>
      <c r="D28" s="148"/>
      <c r="E28" s="148"/>
      <c r="F28" s="148"/>
      <c r="G28" s="148"/>
      <c r="H28" s="148"/>
      <c r="I28" s="148"/>
      <c r="J28" s="148"/>
      <c r="K28" s="148"/>
      <c r="L28" s="148"/>
      <c r="M28" s="148"/>
      <c r="N28" s="148"/>
      <c r="O28" s="148"/>
      <c r="P28" s="148"/>
      <c r="Q28" s="148"/>
      <c r="R28" s="148"/>
      <c r="S28" s="148"/>
      <c r="T28" s="148"/>
      <c r="U28" s="148"/>
      <c r="V28" s="148"/>
      <c r="W28" s="148"/>
      <c r="X28" s="148"/>
      <c r="Y28" s="148"/>
      <c r="Z28" s="148"/>
      <c r="AA28" s="148"/>
      <c r="AB28" s="148"/>
      <c r="AC28" s="148"/>
      <c r="AD28" s="148"/>
      <c r="AE28" s="148"/>
      <c r="AF28" s="148"/>
      <c r="AG28" s="148"/>
      <c r="AH28" s="148"/>
      <c r="AI28" s="148"/>
      <c r="AJ28" s="148"/>
      <c r="AK28" s="148"/>
    </row>
    <row r="29" spans="1:37" s="152" customFormat="1" ht="13.15" customHeight="1" x14ac:dyDescent="0.2">
      <c r="A29" s="147" t="s">
        <v>920</v>
      </c>
      <c r="B29" s="259"/>
      <c r="C29" s="148"/>
      <c r="D29" s="148"/>
      <c r="E29" s="148"/>
      <c r="F29" s="148"/>
      <c r="G29" s="148"/>
      <c r="H29" s="148"/>
      <c r="I29" s="148"/>
      <c r="J29" s="148"/>
      <c r="K29" s="148"/>
      <c r="L29" s="148"/>
      <c r="M29" s="148"/>
      <c r="N29" s="148"/>
      <c r="O29" s="148"/>
      <c r="P29" s="148"/>
      <c r="Q29" s="148"/>
      <c r="R29" s="148"/>
      <c r="S29" s="148"/>
      <c r="T29" s="148"/>
      <c r="U29" s="148"/>
      <c r="V29" s="148"/>
      <c r="W29" s="148"/>
      <c r="X29" s="148"/>
      <c r="Y29" s="148"/>
      <c r="Z29" s="148"/>
      <c r="AA29" s="148"/>
      <c r="AB29" s="148"/>
      <c r="AC29" s="148"/>
      <c r="AD29" s="148"/>
      <c r="AE29" s="148"/>
      <c r="AF29" s="148"/>
      <c r="AG29" s="148"/>
      <c r="AH29" s="148"/>
      <c r="AI29" s="148"/>
      <c r="AJ29" s="148"/>
      <c r="AK29" s="148"/>
    </row>
    <row r="30" spans="1:37" s="152" customFormat="1" ht="13.15" customHeight="1" x14ac:dyDescent="0.2">
      <c r="A30" s="147" t="s">
        <v>921</v>
      </c>
      <c r="B30" s="259"/>
      <c r="C30" s="148"/>
      <c r="D30" s="148"/>
      <c r="E30" s="148"/>
      <c r="F30" s="148"/>
      <c r="G30" s="148"/>
      <c r="H30" s="148"/>
      <c r="I30" s="148"/>
      <c r="J30" s="148"/>
      <c r="K30" s="148"/>
      <c r="L30" s="148"/>
      <c r="M30" s="148"/>
      <c r="N30" s="148"/>
      <c r="O30" s="148"/>
      <c r="P30" s="148"/>
      <c r="Q30" s="148"/>
      <c r="R30" s="148"/>
      <c r="S30" s="148"/>
      <c r="T30" s="148"/>
      <c r="U30" s="148"/>
      <c r="V30" s="148"/>
      <c r="W30" s="148"/>
      <c r="X30" s="148"/>
      <c r="Y30" s="148"/>
      <c r="Z30" s="148"/>
      <c r="AA30" s="148"/>
      <c r="AB30" s="148"/>
      <c r="AC30" s="148"/>
      <c r="AD30" s="148"/>
      <c r="AE30" s="148"/>
      <c r="AF30" s="148"/>
      <c r="AG30" s="148"/>
      <c r="AH30" s="148"/>
      <c r="AI30" s="148"/>
      <c r="AJ30" s="148"/>
      <c r="AK30" s="148"/>
    </row>
    <row r="31" spans="1:37" s="152" customFormat="1" ht="13.15" customHeight="1" x14ac:dyDescent="0.2">
      <c r="A31" s="258" t="s">
        <v>927</v>
      </c>
      <c r="B31" s="259"/>
      <c r="C31" s="415"/>
      <c r="D31" s="415"/>
      <c r="E31" s="415"/>
      <c r="F31" s="415"/>
      <c r="G31" s="415"/>
      <c r="H31" s="415"/>
      <c r="I31" s="415"/>
      <c r="J31" s="415"/>
      <c r="K31" s="415"/>
      <c r="L31" s="415"/>
      <c r="M31" s="415"/>
      <c r="N31" s="415"/>
      <c r="O31" s="415"/>
      <c r="P31" s="415"/>
      <c r="Q31" s="415"/>
      <c r="R31" s="415"/>
      <c r="S31" s="415"/>
      <c r="T31" s="415"/>
      <c r="U31" s="415"/>
      <c r="V31" s="415"/>
      <c r="W31" s="415"/>
      <c r="X31" s="415"/>
      <c r="Y31" s="415"/>
      <c r="Z31" s="415"/>
      <c r="AA31" s="415"/>
      <c r="AB31" s="415"/>
      <c r="AC31" s="415"/>
      <c r="AD31" s="415"/>
      <c r="AE31" s="415"/>
      <c r="AF31" s="415"/>
      <c r="AG31" s="415"/>
      <c r="AH31" s="415"/>
      <c r="AI31" s="415"/>
      <c r="AJ31" s="415"/>
      <c r="AK31" s="415"/>
    </row>
    <row r="32" spans="1:37" s="152" customFormat="1" ht="13.15" customHeight="1" x14ac:dyDescent="0.2">
      <c r="A32" s="147" t="s">
        <v>919</v>
      </c>
      <c r="B32" s="259"/>
      <c r="C32" s="415"/>
      <c r="D32" s="415"/>
      <c r="E32" s="415"/>
      <c r="F32" s="415"/>
      <c r="G32" s="415"/>
      <c r="H32" s="415"/>
      <c r="I32" s="415"/>
      <c r="J32" s="415"/>
      <c r="K32" s="415"/>
      <c r="L32" s="415"/>
      <c r="M32" s="415"/>
      <c r="N32" s="415"/>
      <c r="O32" s="415"/>
      <c r="P32" s="415"/>
      <c r="Q32" s="415"/>
      <c r="R32" s="415"/>
      <c r="S32" s="415"/>
      <c r="T32" s="415"/>
      <c r="U32" s="415"/>
      <c r="V32" s="415"/>
      <c r="W32" s="415"/>
      <c r="X32" s="415"/>
      <c r="Y32" s="415"/>
      <c r="Z32" s="415"/>
      <c r="AA32" s="415"/>
      <c r="AB32" s="415"/>
      <c r="AC32" s="415"/>
      <c r="AD32" s="415"/>
      <c r="AE32" s="415"/>
      <c r="AF32" s="415"/>
      <c r="AG32" s="415"/>
      <c r="AH32" s="415"/>
      <c r="AI32" s="415"/>
      <c r="AJ32" s="415"/>
      <c r="AK32" s="415"/>
    </row>
    <row r="33" spans="1:37" s="152" customFormat="1" ht="13.15" customHeight="1" x14ac:dyDescent="0.2">
      <c r="A33" s="147" t="s">
        <v>920</v>
      </c>
      <c r="B33" s="259"/>
      <c r="C33" s="415"/>
      <c r="D33" s="415"/>
      <c r="E33" s="415"/>
      <c r="F33" s="415"/>
      <c r="G33" s="415"/>
      <c r="H33" s="415"/>
      <c r="I33" s="415"/>
      <c r="J33" s="415"/>
      <c r="K33" s="415"/>
      <c r="L33" s="415"/>
      <c r="M33" s="415"/>
      <c r="N33" s="415"/>
      <c r="O33" s="415"/>
      <c r="P33" s="415"/>
      <c r="Q33" s="415"/>
      <c r="R33" s="415"/>
      <c r="S33" s="415"/>
      <c r="T33" s="415"/>
      <c r="U33" s="415"/>
      <c r="V33" s="415"/>
      <c r="W33" s="415"/>
      <c r="X33" s="415"/>
      <c r="Y33" s="415"/>
      <c r="Z33" s="415"/>
      <c r="AA33" s="415"/>
      <c r="AB33" s="415"/>
      <c r="AC33" s="415"/>
      <c r="AD33" s="415"/>
      <c r="AE33" s="415"/>
      <c r="AF33" s="415"/>
      <c r="AG33" s="415"/>
      <c r="AH33" s="415"/>
      <c r="AI33" s="415"/>
      <c r="AJ33" s="415"/>
      <c r="AK33" s="415"/>
    </row>
    <row r="34" spans="1:37" s="152" customFormat="1" ht="13.15" customHeight="1" x14ac:dyDescent="0.2">
      <c r="A34" s="147" t="s">
        <v>921</v>
      </c>
      <c r="B34" s="259"/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48"/>
      <c r="T34" s="148"/>
      <c r="U34" s="148"/>
      <c r="V34" s="148"/>
      <c r="W34" s="148"/>
      <c r="X34" s="148"/>
      <c r="Y34" s="148"/>
      <c r="Z34" s="148"/>
      <c r="AA34" s="148"/>
      <c r="AB34" s="148"/>
      <c r="AC34" s="148"/>
      <c r="AD34" s="148"/>
      <c r="AE34" s="148"/>
      <c r="AF34" s="148"/>
      <c r="AG34" s="148"/>
      <c r="AH34" s="148"/>
      <c r="AI34" s="148"/>
      <c r="AJ34" s="148"/>
      <c r="AK34" s="148"/>
    </row>
    <row r="35" spans="1:37" s="152" customFormat="1" ht="13.15" customHeight="1" x14ac:dyDescent="0.2">
      <c r="A35" s="258" t="s">
        <v>928</v>
      </c>
      <c r="B35" s="259"/>
      <c r="C35" s="261"/>
      <c r="D35" s="261"/>
      <c r="E35" s="261"/>
      <c r="F35" s="261"/>
      <c r="G35" s="261"/>
      <c r="H35" s="261"/>
      <c r="I35" s="261"/>
      <c r="J35" s="261"/>
      <c r="K35" s="261"/>
      <c r="L35" s="261"/>
      <c r="M35" s="261"/>
      <c r="N35" s="261"/>
      <c r="O35" s="261"/>
      <c r="P35" s="261"/>
      <c r="Q35" s="261"/>
      <c r="R35" s="261"/>
      <c r="S35" s="261"/>
      <c r="T35" s="261"/>
      <c r="U35" s="261"/>
      <c r="V35" s="261"/>
      <c r="W35" s="261"/>
      <c r="X35" s="261"/>
      <c r="Y35" s="261"/>
      <c r="Z35" s="261"/>
      <c r="AA35" s="261"/>
      <c r="AB35" s="261"/>
      <c r="AC35" s="261"/>
      <c r="AD35" s="261"/>
      <c r="AE35" s="261"/>
      <c r="AF35" s="261"/>
      <c r="AG35" s="261"/>
      <c r="AH35" s="261"/>
      <c r="AI35" s="261"/>
      <c r="AJ35" s="261"/>
      <c r="AK35" s="261"/>
    </row>
    <row r="36" spans="1:37" s="152" customFormat="1" ht="13.15" customHeight="1" x14ac:dyDescent="0.2">
      <c r="A36" s="147" t="s">
        <v>919</v>
      </c>
      <c r="B36" s="259"/>
      <c r="C36" s="260"/>
      <c r="D36" s="260"/>
      <c r="E36" s="260"/>
      <c r="F36" s="260"/>
      <c r="G36" s="260"/>
      <c r="H36" s="260"/>
      <c r="I36" s="260"/>
      <c r="J36" s="260"/>
      <c r="K36" s="260"/>
      <c r="L36" s="260"/>
      <c r="M36" s="260"/>
      <c r="N36" s="260"/>
      <c r="O36" s="260"/>
      <c r="P36" s="260"/>
      <c r="Q36" s="260"/>
      <c r="R36" s="260"/>
      <c r="S36" s="260"/>
      <c r="T36" s="260"/>
      <c r="U36" s="260"/>
      <c r="V36" s="260"/>
      <c r="W36" s="260"/>
      <c r="X36" s="260"/>
      <c r="Y36" s="260"/>
      <c r="Z36" s="260"/>
      <c r="AA36" s="260"/>
      <c r="AB36" s="260"/>
      <c r="AC36" s="260"/>
      <c r="AD36" s="260"/>
      <c r="AE36" s="260"/>
      <c r="AF36" s="260"/>
      <c r="AG36" s="260"/>
      <c r="AH36" s="260"/>
      <c r="AI36" s="260"/>
      <c r="AJ36" s="260"/>
      <c r="AK36" s="260"/>
    </row>
    <row r="37" spans="1:37" s="152" customFormat="1" ht="13.15" customHeight="1" x14ac:dyDescent="0.2">
      <c r="A37" s="147" t="s">
        <v>920</v>
      </c>
      <c r="B37" s="259"/>
      <c r="C37" s="260"/>
      <c r="D37" s="260"/>
      <c r="E37" s="260"/>
      <c r="F37" s="260"/>
      <c r="G37" s="260"/>
      <c r="H37" s="260"/>
      <c r="I37" s="260"/>
      <c r="J37" s="260"/>
      <c r="K37" s="260"/>
      <c r="L37" s="260"/>
      <c r="M37" s="260"/>
      <c r="N37" s="260"/>
      <c r="O37" s="260"/>
      <c r="P37" s="260"/>
      <c r="Q37" s="260"/>
      <c r="R37" s="260"/>
      <c r="S37" s="260"/>
      <c r="T37" s="260"/>
      <c r="U37" s="260"/>
      <c r="V37" s="260"/>
      <c r="W37" s="260"/>
      <c r="X37" s="260"/>
      <c r="Y37" s="260"/>
      <c r="Z37" s="260"/>
      <c r="AA37" s="260"/>
      <c r="AB37" s="260"/>
      <c r="AC37" s="260"/>
      <c r="AD37" s="260"/>
      <c r="AE37" s="260"/>
      <c r="AF37" s="260"/>
      <c r="AG37" s="260"/>
      <c r="AH37" s="260"/>
      <c r="AI37" s="260"/>
      <c r="AJ37" s="260"/>
      <c r="AK37" s="260"/>
    </row>
    <row r="38" spans="1:37" s="152" customFormat="1" ht="13.15" customHeight="1" x14ac:dyDescent="0.2">
      <c r="A38" s="147" t="s">
        <v>921</v>
      </c>
      <c r="B38" s="259"/>
      <c r="C38" s="148"/>
      <c r="D38" s="148"/>
      <c r="E38" s="148"/>
      <c r="F38" s="148"/>
      <c r="G38" s="148"/>
      <c r="H38" s="148"/>
      <c r="I38" s="148"/>
      <c r="J38" s="148"/>
      <c r="K38" s="148"/>
      <c r="L38" s="148"/>
      <c r="M38" s="148"/>
      <c r="N38" s="148"/>
      <c r="O38" s="148"/>
      <c r="P38" s="148"/>
      <c r="Q38" s="148"/>
      <c r="R38" s="148"/>
      <c r="S38" s="148"/>
      <c r="T38" s="148"/>
      <c r="U38" s="148"/>
      <c r="V38" s="148"/>
      <c r="W38" s="148"/>
      <c r="X38" s="148"/>
      <c r="Y38" s="148"/>
      <c r="Z38" s="148"/>
      <c r="AA38" s="148"/>
      <c r="AB38" s="148"/>
      <c r="AC38" s="148"/>
      <c r="AD38" s="148"/>
      <c r="AE38" s="148"/>
      <c r="AF38" s="148"/>
      <c r="AG38" s="148"/>
      <c r="AH38" s="148"/>
      <c r="AI38" s="148"/>
      <c r="AJ38" s="148"/>
      <c r="AK38" s="148"/>
    </row>
    <row r="39" spans="1:37" s="152" customFormat="1" ht="13.15" customHeight="1" x14ac:dyDescent="0.2">
      <c r="A39" s="258" t="s">
        <v>929</v>
      </c>
      <c r="B39" s="259"/>
      <c r="C39" s="261"/>
      <c r="D39" s="261"/>
      <c r="E39" s="261"/>
      <c r="F39" s="261"/>
      <c r="G39" s="261"/>
      <c r="H39" s="261"/>
      <c r="I39" s="261"/>
      <c r="J39" s="261"/>
      <c r="K39" s="261"/>
      <c r="L39" s="261"/>
      <c r="M39" s="261"/>
      <c r="N39" s="261"/>
      <c r="O39" s="261"/>
      <c r="P39" s="261"/>
      <c r="Q39" s="261"/>
      <c r="R39" s="261"/>
      <c r="S39" s="261"/>
      <c r="T39" s="261"/>
      <c r="U39" s="261"/>
      <c r="V39" s="261"/>
      <c r="W39" s="261"/>
      <c r="X39" s="261"/>
      <c r="Y39" s="261"/>
      <c r="Z39" s="261"/>
      <c r="AA39" s="261"/>
      <c r="AB39" s="261"/>
      <c r="AC39" s="261"/>
      <c r="AD39" s="261"/>
      <c r="AE39" s="261"/>
      <c r="AF39" s="261"/>
      <c r="AG39" s="261"/>
      <c r="AH39" s="261"/>
      <c r="AI39" s="261"/>
      <c r="AJ39" s="261"/>
      <c r="AK39" s="261"/>
    </row>
    <row r="40" spans="1:37" s="152" customFormat="1" ht="13.15" customHeight="1" x14ac:dyDescent="0.2">
      <c r="A40" s="147" t="s">
        <v>930</v>
      </c>
      <c r="B40" s="259"/>
      <c r="C40" s="148"/>
      <c r="D40" s="148"/>
      <c r="E40" s="148"/>
      <c r="F40" s="148"/>
      <c r="G40" s="148"/>
      <c r="H40" s="148"/>
      <c r="I40" s="148"/>
      <c r="J40" s="148"/>
      <c r="K40" s="148"/>
      <c r="L40" s="148"/>
      <c r="M40" s="148"/>
      <c r="N40" s="148"/>
      <c r="O40" s="148"/>
      <c r="P40" s="148"/>
      <c r="Q40" s="148"/>
      <c r="R40" s="148"/>
      <c r="S40" s="148"/>
      <c r="T40" s="148"/>
      <c r="U40" s="148"/>
      <c r="V40" s="148"/>
      <c r="W40" s="148"/>
      <c r="X40" s="148"/>
      <c r="Y40" s="148"/>
      <c r="Z40" s="148"/>
      <c r="AA40" s="148"/>
      <c r="AB40" s="148"/>
      <c r="AC40" s="148"/>
      <c r="AD40" s="148"/>
      <c r="AE40" s="148"/>
      <c r="AF40" s="148"/>
      <c r="AG40" s="148"/>
      <c r="AH40" s="148"/>
      <c r="AI40" s="148"/>
      <c r="AJ40" s="148"/>
      <c r="AK40" s="148"/>
    </row>
    <row r="41" spans="1:37" s="152" customFormat="1" ht="13.15" customHeight="1" x14ac:dyDescent="0.2">
      <c r="A41" s="147" t="s">
        <v>920</v>
      </c>
      <c r="B41" s="259"/>
      <c r="C41" s="148"/>
      <c r="D41" s="148"/>
      <c r="E41" s="148"/>
      <c r="F41" s="148"/>
      <c r="G41" s="148"/>
      <c r="H41" s="148"/>
      <c r="I41" s="148"/>
      <c r="J41" s="148"/>
      <c r="K41" s="148"/>
      <c r="L41" s="148"/>
      <c r="M41" s="148"/>
      <c r="N41" s="148"/>
      <c r="O41" s="148"/>
      <c r="P41" s="148"/>
      <c r="Q41" s="148"/>
      <c r="R41" s="148"/>
      <c r="S41" s="148"/>
      <c r="T41" s="148"/>
      <c r="U41" s="148"/>
      <c r="V41" s="148"/>
      <c r="W41" s="148"/>
      <c r="X41" s="148"/>
      <c r="Y41" s="148"/>
      <c r="Z41" s="148"/>
      <c r="AA41" s="148"/>
      <c r="AB41" s="148"/>
      <c r="AC41" s="148"/>
      <c r="AD41" s="148"/>
      <c r="AE41" s="148"/>
      <c r="AF41" s="148"/>
      <c r="AG41" s="148"/>
      <c r="AH41" s="148"/>
      <c r="AI41" s="148"/>
      <c r="AJ41" s="148"/>
      <c r="AK41" s="148"/>
    </row>
    <row r="42" spans="1:37" s="152" customFormat="1" ht="13.15" customHeight="1" x14ac:dyDescent="0.2">
      <c r="A42" s="147" t="s">
        <v>921</v>
      </c>
      <c r="B42" s="259"/>
      <c r="C42" s="148"/>
      <c r="D42" s="148"/>
      <c r="E42" s="148"/>
      <c r="F42" s="148"/>
      <c r="G42" s="148"/>
      <c r="H42" s="148"/>
      <c r="I42" s="148"/>
      <c r="J42" s="148"/>
      <c r="K42" s="148"/>
      <c r="L42" s="148"/>
      <c r="M42" s="148"/>
      <c r="N42" s="148"/>
      <c r="O42" s="148"/>
      <c r="P42" s="148"/>
      <c r="Q42" s="148"/>
      <c r="R42" s="148"/>
      <c r="S42" s="148"/>
      <c r="T42" s="148"/>
      <c r="U42" s="148"/>
      <c r="V42" s="148"/>
      <c r="W42" s="148"/>
      <c r="X42" s="148"/>
      <c r="Y42" s="148"/>
      <c r="Z42" s="148"/>
      <c r="AA42" s="148"/>
      <c r="AB42" s="148"/>
      <c r="AC42" s="148"/>
      <c r="AD42" s="148"/>
      <c r="AE42" s="148"/>
      <c r="AF42" s="148"/>
      <c r="AG42" s="148"/>
      <c r="AH42" s="148"/>
      <c r="AI42" s="148"/>
      <c r="AJ42" s="148"/>
      <c r="AK42" s="148"/>
    </row>
    <row r="43" spans="1:37" s="152" customFormat="1" ht="13.15" customHeight="1" x14ac:dyDescent="0.2">
      <c r="A43" s="258" t="s">
        <v>931</v>
      </c>
      <c r="B43" s="259"/>
      <c r="C43" s="261"/>
      <c r="D43" s="261"/>
      <c r="E43" s="261"/>
      <c r="F43" s="261"/>
      <c r="G43" s="261"/>
      <c r="H43" s="261"/>
      <c r="I43" s="261"/>
      <c r="J43" s="261"/>
      <c r="K43" s="261"/>
      <c r="L43" s="261"/>
      <c r="M43" s="261"/>
      <c r="N43" s="261"/>
      <c r="O43" s="261"/>
      <c r="P43" s="261"/>
      <c r="Q43" s="261"/>
      <c r="R43" s="261"/>
      <c r="S43" s="261"/>
      <c r="T43" s="261"/>
      <c r="U43" s="261"/>
      <c r="V43" s="261"/>
      <c r="W43" s="261"/>
      <c r="X43" s="261"/>
      <c r="Y43" s="261"/>
      <c r="Z43" s="261"/>
      <c r="AA43" s="261"/>
      <c r="AB43" s="261"/>
      <c r="AC43" s="261"/>
      <c r="AD43" s="261"/>
      <c r="AE43" s="261"/>
      <c r="AF43" s="261"/>
      <c r="AG43" s="261"/>
      <c r="AH43" s="261"/>
      <c r="AI43" s="261"/>
      <c r="AJ43" s="261"/>
      <c r="AK43" s="261"/>
    </row>
    <row r="44" spans="1:37" s="152" customFormat="1" ht="13.15" customHeight="1" x14ac:dyDescent="0.2">
      <c r="A44" s="147" t="s">
        <v>930</v>
      </c>
      <c r="B44" s="259"/>
      <c r="C44" s="260"/>
      <c r="D44" s="260"/>
      <c r="E44" s="260"/>
      <c r="F44" s="260"/>
      <c r="G44" s="260"/>
      <c r="H44" s="260"/>
      <c r="I44" s="260"/>
      <c r="J44" s="260"/>
      <c r="K44" s="260"/>
      <c r="L44" s="260"/>
      <c r="M44" s="260"/>
      <c r="N44" s="260"/>
      <c r="O44" s="260"/>
      <c r="P44" s="260"/>
      <c r="Q44" s="260"/>
      <c r="R44" s="260"/>
      <c r="S44" s="260"/>
      <c r="T44" s="260"/>
      <c r="U44" s="260"/>
      <c r="V44" s="260"/>
      <c r="W44" s="260"/>
      <c r="X44" s="260"/>
      <c r="Y44" s="260"/>
      <c r="Z44" s="260"/>
      <c r="AA44" s="260"/>
      <c r="AB44" s="260"/>
      <c r="AC44" s="260"/>
      <c r="AD44" s="260"/>
      <c r="AE44" s="260"/>
      <c r="AF44" s="260"/>
      <c r="AG44" s="260"/>
      <c r="AH44" s="260"/>
      <c r="AI44" s="260"/>
      <c r="AJ44" s="260"/>
      <c r="AK44" s="260"/>
    </row>
    <row r="45" spans="1:37" s="152" customFormat="1" ht="13.15" customHeight="1" x14ac:dyDescent="0.2">
      <c r="A45" s="147" t="s">
        <v>920</v>
      </c>
      <c r="B45" s="259"/>
      <c r="C45" s="148"/>
      <c r="D45" s="148"/>
      <c r="E45" s="148"/>
      <c r="F45" s="148"/>
      <c r="G45" s="148"/>
      <c r="H45" s="148"/>
      <c r="I45" s="148"/>
      <c r="J45" s="148"/>
      <c r="K45" s="148"/>
      <c r="L45" s="148"/>
      <c r="M45" s="148"/>
      <c r="N45" s="148"/>
      <c r="O45" s="148"/>
      <c r="P45" s="148"/>
      <c r="Q45" s="148"/>
      <c r="R45" s="148"/>
      <c r="S45" s="148"/>
      <c r="T45" s="148"/>
      <c r="U45" s="148"/>
      <c r="V45" s="148"/>
      <c r="W45" s="148"/>
      <c r="X45" s="148"/>
      <c r="Y45" s="148"/>
      <c r="Z45" s="148"/>
      <c r="AA45" s="148"/>
      <c r="AB45" s="148"/>
      <c r="AC45" s="148"/>
      <c r="AD45" s="148"/>
      <c r="AE45" s="148"/>
      <c r="AF45" s="148"/>
      <c r="AG45" s="148"/>
      <c r="AH45" s="148"/>
      <c r="AI45" s="148"/>
      <c r="AJ45" s="148"/>
      <c r="AK45" s="148"/>
    </row>
    <row r="46" spans="1:37" s="152" customFormat="1" ht="13.15" customHeight="1" x14ac:dyDescent="0.2">
      <c r="A46" s="147" t="s">
        <v>921</v>
      </c>
      <c r="B46" s="259"/>
      <c r="C46" s="148"/>
      <c r="D46" s="148"/>
      <c r="E46" s="148"/>
      <c r="F46" s="148"/>
      <c r="G46" s="148"/>
      <c r="H46" s="148"/>
      <c r="I46" s="148"/>
      <c r="J46" s="148"/>
      <c r="K46" s="148"/>
      <c r="L46" s="148"/>
      <c r="M46" s="148"/>
      <c r="N46" s="148"/>
      <c r="O46" s="148"/>
      <c r="P46" s="148"/>
      <c r="Q46" s="148"/>
      <c r="R46" s="148"/>
      <c r="S46" s="148"/>
      <c r="T46" s="148"/>
      <c r="U46" s="148"/>
      <c r="V46" s="148"/>
      <c r="W46" s="148"/>
      <c r="X46" s="148"/>
      <c r="Y46" s="148"/>
      <c r="Z46" s="148"/>
      <c r="AA46" s="148"/>
      <c r="AB46" s="148"/>
      <c r="AC46" s="148"/>
      <c r="AD46" s="148"/>
      <c r="AE46" s="148"/>
      <c r="AF46" s="148"/>
      <c r="AG46" s="148"/>
      <c r="AH46" s="148"/>
      <c r="AI46" s="148"/>
      <c r="AJ46" s="148"/>
      <c r="AK46" s="148"/>
    </row>
    <row r="47" spans="1:37" customFormat="1" ht="13.15" customHeight="1" x14ac:dyDescent="0.2">
      <c r="A47" s="258" t="s">
        <v>932</v>
      </c>
    </row>
    <row r="48" spans="1:37" customFormat="1" ht="13.15" customHeight="1" x14ac:dyDescent="0.2">
      <c r="A48" s="147" t="s">
        <v>930</v>
      </c>
      <c r="B48" s="259"/>
      <c r="C48" s="260"/>
      <c r="D48" s="260"/>
      <c r="E48" s="260"/>
      <c r="F48" s="260"/>
      <c r="G48" s="260"/>
      <c r="H48" s="260"/>
      <c r="I48" s="260"/>
      <c r="J48" s="260"/>
      <c r="K48" s="260"/>
      <c r="L48" s="260"/>
      <c r="M48" s="260"/>
      <c r="N48" s="260"/>
      <c r="O48" s="260"/>
      <c r="P48" s="260"/>
      <c r="Q48" s="260"/>
      <c r="R48" s="260"/>
      <c r="S48" s="260"/>
      <c r="T48" s="260"/>
      <c r="U48" s="260"/>
      <c r="V48" s="260"/>
      <c r="W48" s="260"/>
      <c r="X48" s="260"/>
      <c r="Y48" s="260"/>
      <c r="Z48" s="260"/>
      <c r="AA48" s="260"/>
      <c r="AB48" s="260"/>
      <c r="AC48" s="260"/>
      <c r="AD48" s="260"/>
      <c r="AE48" s="260"/>
      <c r="AF48" s="260"/>
      <c r="AG48" s="260"/>
      <c r="AH48" s="260"/>
      <c r="AI48" s="260"/>
      <c r="AJ48" s="260"/>
      <c r="AK48" s="260"/>
    </row>
    <row r="49" spans="1:37" customFormat="1" ht="13.15" customHeight="1" x14ac:dyDescent="0.2">
      <c r="A49" s="147" t="s">
        <v>920</v>
      </c>
      <c r="B49" s="259"/>
      <c r="C49" s="148"/>
      <c r="D49" s="148"/>
      <c r="E49" s="148"/>
      <c r="F49" s="148"/>
      <c r="G49" s="148"/>
      <c r="H49" s="148"/>
      <c r="I49" s="148"/>
      <c r="J49" s="148"/>
      <c r="K49" s="148"/>
      <c r="L49" s="148"/>
      <c r="M49" s="148"/>
      <c r="N49" s="148"/>
      <c r="O49" s="148"/>
      <c r="P49" s="148"/>
      <c r="Q49" s="148"/>
      <c r="R49" s="148"/>
      <c r="S49" s="148"/>
      <c r="T49" s="148"/>
      <c r="U49" s="148"/>
      <c r="V49" s="148"/>
      <c r="W49" s="148"/>
      <c r="X49" s="148"/>
      <c r="Y49" s="148"/>
      <c r="Z49" s="148"/>
      <c r="AA49" s="148"/>
      <c r="AB49" s="148"/>
      <c r="AC49" s="148"/>
      <c r="AD49" s="148"/>
      <c r="AE49" s="148"/>
      <c r="AF49" s="148"/>
      <c r="AG49" s="148"/>
      <c r="AH49" s="148"/>
      <c r="AI49" s="148"/>
      <c r="AJ49" s="148"/>
      <c r="AK49" s="148"/>
    </row>
    <row r="50" spans="1:37" customFormat="1" ht="13.15" customHeight="1" x14ac:dyDescent="0.2">
      <c r="A50" s="147" t="s">
        <v>921</v>
      </c>
      <c r="B50" s="259"/>
      <c r="C50" s="148"/>
      <c r="D50" s="148"/>
      <c r="E50" s="148"/>
      <c r="F50" s="148"/>
      <c r="G50" s="148"/>
      <c r="H50" s="148"/>
      <c r="I50" s="148"/>
      <c r="J50" s="148"/>
      <c r="K50" s="148"/>
      <c r="L50" s="148"/>
      <c r="M50" s="148"/>
      <c r="N50" s="148"/>
      <c r="O50" s="148"/>
      <c r="P50" s="148"/>
      <c r="Q50" s="148"/>
      <c r="R50" s="148"/>
      <c r="S50" s="148"/>
      <c r="T50" s="148"/>
      <c r="U50" s="148"/>
      <c r="V50" s="148"/>
      <c r="W50" s="148"/>
      <c r="X50" s="148"/>
      <c r="Y50" s="148"/>
      <c r="Z50" s="148"/>
      <c r="AA50" s="148"/>
      <c r="AB50" s="148"/>
      <c r="AC50" s="148"/>
      <c r="AD50" s="148"/>
      <c r="AE50" s="148"/>
      <c r="AF50" s="148"/>
      <c r="AG50" s="148"/>
      <c r="AH50" s="148"/>
      <c r="AI50" s="148"/>
      <c r="AJ50" s="148"/>
      <c r="AK50" s="148"/>
    </row>
    <row r="51" spans="1:37" customFormat="1" ht="13.15" customHeight="1" x14ac:dyDescent="0.2">
      <c r="A51" s="258" t="s">
        <v>933</v>
      </c>
    </row>
    <row r="52" spans="1:37" customFormat="1" ht="13.15" customHeight="1" x14ac:dyDescent="0.2">
      <c r="A52" s="147" t="s">
        <v>930</v>
      </c>
      <c r="B52" s="259"/>
      <c r="C52" s="260"/>
      <c r="D52" s="260"/>
      <c r="E52" s="260"/>
      <c r="F52" s="260"/>
      <c r="G52" s="260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0"/>
      <c r="AE52" s="260"/>
      <c r="AF52" s="260"/>
      <c r="AG52" s="260"/>
      <c r="AH52" s="260"/>
      <c r="AI52" s="260"/>
      <c r="AJ52" s="260"/>
      <c r="AK52" s="260"/>
    </row>
    <row r="53" spans="1:37" customFormat="1" ht="13.15" customHeight="1" x14ac:dyDescent="0.2">
      <c r="A53" s="147" t="s">
        <v>920</v>
      </c>
      <c r="B53" s="259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8"/>
      <c r="AF53" s="148"/>
      <c r="AG53" s="148"/>
      <c r="AH53" s="148"/>
      <c r="AI53" s="148"/>
      <c r="AJ53" s="148"/>
      <c r="AK53" s="148"/>
    </row>
    <row r="54" spans="1:37" customFormat="1" ht="13.15" customHeight="1" x14ac:dyDescent="0.2">
      <c r="A54" s="147" t="s">
        <v>921</v>
      </c>
      <c r="B54" s="259"/>
      <c r="C54" s="148"/>
      <c r="D54" s="148"/>
      <c r="E54" s="148"/>
      <c r="F54" s="148"/>
      <c r="G54" s="148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48"/>
      <c r="AE54" s="148"/>
      <c r="AF54" s="148"/>
      <c r="AG54" s="148"/>
      <c r="AH54" s="148"/>
      <c r="AI54" s="148"/>
      <c r="AJ54" s="148"/>
      <c r="AK54" s="148"/>
    </row>
    <row r="55" spans="1:37" s="152" customFormat="1" ht="13.15" customHeight="1" x14ac:dyDescent="0.2">
      <c r="A55" s="258" t="s">
        <v>934</v>
      </c>
      <c r="B55" s="259"/>
      <c r="C55" s="261"/>
      <c r="D55" s="261"/>
      <c r="E55" s="261"/>
      <c r="F55" s="261"/>
      <c r="G55" s="261"/>
      <c r="H55" s="261"/>
      <c r="I55" s="261"/>
      <c r="J55" s="261"/>
      <c r="K55" s="261"/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261"/>
      <c r="AE55" s="261"/>
      <c r="AF55" s="261"/>
      <c r="AG55" s="261"/>
      <c r="AH55" s="261"/>
      <c r="AI55" s="261"/>
      <c r="AJ55" s="261"/>
      <c r="AK55" s="261"/>
    </row>
    <row r="56" spans="1:37" s="152" customFormat="1" ht="13.15" customHeight="1" x14ac:dyDescent="0.2">
      <c r="A56" s="147" t="s">
        <v>919</v>
      </c>
      <c r="B56" s="259"/>
      <c r="C56" s="260"/>
      <c r="D56" s="260"/>
      <c r="E56" s="260"/>
      <c r="F56" s="260"/>
      <c r="G56" s="260"/>
      <c r="H56" s="260"/>
      <c r="I56" s="260"/>
      <c r="J56" s="260"/>
      <c r="K56" s="260"/>
      <c r="L56" s="260"/>
      <c r="M56" s="260"/>
      <c r="N56" s="260"/>
      <c r="O56" s="260"/>
      <c r="P56" s="260"/>
      <c r="Q56" s="260"/>
      <c r="R56" s="260"/>
      <c r="S56" s="260"/>
      <c r="T56" s="260"/>
      <c r="U56" s="260"/>
      <c r="V56" s="260"/>
      <c r="W56" s="260"/>
      <c r="X56" s="260"/>
      <c r="Y56" s="260"/>
      <c r="Z56" s="260"/>
      <c r="AA56" s="260"/>
      <c r="AB56" s="260"/>
      <c r="AC56" s="260"/>
      <c r="AD56" s="260"/>
      <c r="AE56" s="260"/>
      <c r="AF56" s="260"/>
      <c r="AG56" s="260"/>
      <c r="AH56" s="260"/>
      <c r="AI56" s="260"/>
      <c r="AJ56" s="260"/>
      <c r="AK56" s="260"/>
    </row>
    <row r="57" spans="1:37" s="152" customFormat="1" ht="13.15" customHeight="1" x14ac:dyDescent="0.2">
      <c r="A57" s="147" t="s">
        <v>920</v>
      </c>
      <c r="B57" s="259"/>
      <c r="C57" s="260"/>
      <c r="D57" s="260"/>
      <c r="E57" s="260"/>
      <c r="F57" s="260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0"/>
      <c r="AE57" s="260"/>
      <c r="AF57" s="260"/>
      <c r="AG57" s="260"/>
      <c r="AH57" s="260"/>
      <c r="AI57" s="260"/>
      <c r="AJ57" s="260"/>
      <c r="AK57" s="260"/>
    </row>
    <row r="58" spans="1:37" s="152" customFormat="1" ht="13.15" customHeight="1" x14ac:dyDescent="0.2">
      <c r="A58" s="147" t="s">
        <v>921</v>
      </c>
      <c r="B58" s="259"/>
      <c r="C58" s="148"/>
      <c r="D58" s="148"/>
      <c r="E58" s="148"/>
      <c r="F58" s="148"/>
      <c r="G58" s="148"/>
      <c r="H58" s="148"/>
      <c r="I58" s="148"/>
      <c r="J58" s="148"/>
      <c r="K58" s="148"/>
      <c r="L58" s="148"/>
      <c r="M58" s="148"/>
      <c r="N58" s="148"/>
      <c r="O58" s="148"/>
      <c r="P58" s="148"/>
      <c r="Q58" s="148"/>
      <c r="R58" s="148"/>
      <c r="S58" s="148"/>
      <c r="T58" s="148"/>
      <c r="U58" s="148"/>
      <c r="V58" s="148"/>
      <c r="W58" s="148"/>
      <c r="X58" s="148"/>
      <c r="Y58" s="148"/>
      <c r="Z58" s="148"/>
      <c r="AA58" s="148"/>
      <c r="AB58" s="148"/>
      <c r="AC58" s="148"/>
      <c r="AD58" s="148"/>
      <c r="AE58" s="148"/>
      <c r="AF58" s="148"/>
      <c r="AG58" s="148"/>
      <c r="AH58" s="148"/>
      <c r="AI58" s="148"/>
      <c r="AJ58" s="148"/>
      <c r="AK58" s="148"/>
    </row>
    <row r="59" spans="1:37" s="152" customFormat="1" ht="13.15" customHeight="1" x14ac:dyDescent="0.2">
      <c r="A59" s="258" t="s">
        <v>935</v>
      </c>
      <c r="B59" s="259"/>
      <c r="C59" s="261"/>
      <c r="D59" s="261"/>
      <c r="E59" s="261"/>
      <c r="F59" s="261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1"/>
      <c r="AE59" s="261"/>
      <c r="AF59" s="261"/>
      <c r="AG59" s="261"/>
      <c r="AH59" s="261"/>
      <c r="AI59" s="261"/>
      <c r="AJ59" s="261"/>
      <c r="AK59" s="261"/>
    </row>
    <row r="60" spans="1:37" s="152" customFormat="1" ht="13.15" customHeight="1" x14ac:dyDescent="0.2">
      <c r="A60" s="147" t="s">
        <v>919</v>
      </c>
      <c r="B60" s="259"/>
      <c r="C60" s="260"/>
      <c r="D60" s="260"/>
      <c r="E60" s="260"/>
      <c r="F60" s="260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0"/>
      <c r="AE60" s="260"/>
      <c r="AF60" s="260"/>
      <c r="AG60" s="260"/>
      <c r="AH60" s="260"/>
      <c r="AI60" s="260"/>
      <c r="AJ60" s="260"/>
      <c r="AK60" s="260"/>
    </row>
    <row r="61" spans="1:37" s="152" customFormat="1" ht="13.15" customHeight="1" x14ac:dyDescent="0.2">
      <c r="A61" s="147" t="s">
        <v>920</v>
      </c>
      <c r="B61" s="259"/>
      <c r="C61" s="260"/>
      <c r="D61" s="260"/>
      <c r="E61" s="260"/>
      <c r="F61" s="260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0"/>
      <c r="AE61" s="260"/>
      <c r="AF61" s="260"/>
      <c r="AG61" s="260"/>
      <c r="AH61" s="260"/>
      <c r="AI61" s="260"/>
      <c r="AJ61" s="260"/>
      <c r="AK61" s="260"/>
    </row>
    <row r="62" spans="1:37" s="152" customFormat="1" ht="13.15" customHeight="1" x14ac:dyDescent="0.2">
      <c r="A62" s="147" t="s">
        <v>921</v>
      </c>
      <c r="B62" s="259"/>
      <c r="C62" s="148"/>
      <c r="D62" s="148"/>
      <c r="E62" s="148"/>
      <c r="F62" s="148"/>
      <c r="G62" s="148"/>
      <c r="H62" s="148"/>
      <c r="I62" s="148"/>
      <c r="J62" s="148"/>
      <c r="K62" s="148"/>
      <c r="L62" s="148"/>
      <c r="M62" s="148"/>
      <c r="N62" s="148"/>
      <c r="O62" s="148"/>
      <c r="P62" s="148"/>
      <c r="Q62" s="148"/>
      <c r="R62" s="148"/>
      <c r="S62" s="148"/>
      <c r="T62" s="148"/>
      <c r="U62" s="148"/>
      <c r="V62" s="148"/>
      <c r="W62" s="148"/>
      <c r="X62" s="148"/>
      <c r="Y62" s="148"/>
      <c r="Z62" s="148"/>
      <c r="AA62" s="148"/>
      <c r="AB62" s="148"/>
      <c r="AC62" s="148"/>
      <c r="AD62" s="148"/>
      <c r="AE62" s="148"/>
      <c r="AF62" s="148"/>
      <c r="AG62" s="148"/>
      <c r="AH62" s="148"/>
      <c r="AI62" s="148"/>
      <c r="AJ62" s="148"/>
      <c r="AK62" s="148"/>
    </row>
    <row r="63" spans="1:37" s="152" customFormat="1" ht="13.15" customHeight="1" x14ac:dyDescent="0.2">
      <c r="A63" s="258" t="s">
        <v>936</v>
      </c>
      <c r="B63" s="259"/>
      <c r="C63" s="261"/>
      <c r="D63" s="261"/>
      <c r="E63" s="261"/>
      <c r="F63" s="261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1"/>
      <c r="AE63" s="261"/>
      <c r="AF63" s="261"/>
      <c r="AG63" s="261"/>
      <c r="AH63" s="261"/>
      <c r="AI63" s="261"/>
      <c r="AJ63" s="261"/>
      <c r="AK63" s="261"/>
    </row>
    <row r="64" spans="1:37" s="152" customFormat="1" ht="13.15" customHeight="1" x14ac:dyDescent="0.2">
      <c r="A64" s="147" t="s">
        <v>919</v>
      </c>
      <c r="B64" s="259"/>
      <c r="C64" s="260"/>
      <c r="D64" s="260"/>
      <c r="E64" s="260"/>
      <c r="F64" s="260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0"/>
      <c r="AE64" s="260"/>
      <c r="AF64" s="260"/>
      <c r="AG64" s="260"/>
      <c r="AH64" s="260"/>
      <c r="AI64" s="260"/>
      <c r="AJ64" s="260"/>
      <c r="AK64" s="260"/>
    </row>
    <row r="65" spans="1:37" s="152" customFormat="1" ht="13.15" customHeight="1" x14ac:dyDescent="0.2">
      <c r="A65" s="147" t="s">
        <v>920</v>
      </c>
      <c r="B65" s="259"/>
      <c r="C65" s="260"/>
      <c r="D65" s="260"/>
      <c r="E65" s="260"/>
      <c r="F65" s="260"/>
      <c r="G65" s="260"/>
      <c r="H65" s="260"/>
      <c r="I65" s="260"/>
      <c r="J65" s="260"/>
      <c r="K65" s="260"/>
      <c r="L65" s="260"/>
      <c r="M65" s="260"/>
      <c r="N65" s="260"/>
      <c r="O65" s="260"/>
      <c r="P65" s="260"/>
      <c r="Q65" s="260"/>
      <c r="R65" s="260"/>
      <c r="S65" s="260"/>
      <c r="T65" s="260"/>
      <c r="U65" s="260"/>
      <c r="V65" s="260"/>
      <c r="W65" s="260"/>
      <c r="X65" s="260"/>
      <c r="Y65" s="260"/>
      <c r="Z65" s="260"/>
      <c r="AA65" s="260"/>
      <c r="AB65" s="260"/>
      <c r="AC65" s="260"/>
      <c r="AD65" s="260"/>
      <c r="AE65" s="260"/>
      <c r="AF65" s="260"/>
      <c r="AG65" s="260"/>
      <c r="AH65" s="260"/>
      <c r="AI65" s="260"/>
      <c r="AJ65" s="260"/>
      <c r="AK65" s="260"/>
    </row>
    <row r="66" spans="1:37" s="152" customFormat="1" ht="13.15" customHeight="1" x14ac:dyDescent="0.2">
      <c r="A66" s="147" t="s">
        <v>921</v>
      </c>
      <c r="B66" s="259"/>
      <c r="C66" s="148"/>
      <c r="D66" s="148"/>
      <c r="E66" s="148"/>
      <c r="F66" s="148"/>
      <c r="G66" s="148"/>
      <c r="H66" s="148"/>
      <c r="I66" s="148"/>
      <c r="J66" s="148"/>
      <c r="K66" s="148"/>
      <c r="L66" s="148"/>
      <c r="M66" s="148"/>
      <c r="N66" s="148"/>
      <c r="O66" s="148"/>
      <c r="P66" s="148"/>
      <c r="Q66" s="148"/>
      <c r="R66" s="148"/>
      <c r="S66" s="148"/>
      <c r="T66" s="148"/>
      <c r="U66" s="148"/>
      <c r="V66" s="148"/>
      <c r="W66" s="148"/>
      <c r="X66" s="148"/>
      <c r="Y66" s="148"/>
      <c r="Z66" s="148"/>
      <c r="AA66" s="148"/>
      <c r="AB66" s="148"/>
      <c r="AC66" s="148"/>
      <c r="AD66" s="148"/>
      <c r="AE66" s="148"/>
      <c r="AF66" s="148"/>
      <c r="AG66" s="148"/>
      <c r="AH66" s="148"/>
      <c r="AI66" s="148"/>
      <c r="AJ66" s="148"/>
      <c r="AK66" s="148"/>
    </row>
    <row r="67" spans="1:37" s="152" customFormat="1" ht="13.15" customHeight="1" x14ac:dyDescent="0.2">
      <c r="A67" s="258" t="s">
        <v>937</v>
      </c>
      <c r="B67" s="259"/>
      <c r="C67" s="148"/>
      <c r="D67" s="148"/>
      <c r="E67" s="148"/>
      <c r="F67" s="148"/>
      <c r="G67" s="148"/>
      <c r="H67" s="148"/>
      <c r="I67" s="148"/>
      <c r="J67" s="148"/>
      <c r="K67" s="148"/>
      <c r="L67" s="148"/>
      <c r="M67" s="148"/>
      <c r="N67" s="148"/>
      <c r="O67" s="148"/>
      <c r="P67" s="148"/>
      <c r="Q67" s="148"/>
      <c r="R67" s="148"/>
      <c r="S67" s="148"/>
      <c r="T67" s="148"/>
      <c r="U67" s="148"/>
      <c r="V67" s="148"/>
      <c r="W67" s="148"/>
      <c r="X67" s="148"/>
      <c r="Y67" s="148"/>
      <c r="Z67" s="148"/>
      <c r="AA67" s="148"/>
      <c r="AB67" s="148"/>
      <c r="AC67" s="148"/>
      <c r="AD67" s="148"/>
      <c r="AE67" s="148"/>
      <c r="AF67" s="148"/>
      <c r="AG67" s="148"/>
      <c r="AH67" s="148"/>
      <c r="AI67" s="148"/>
      <c r="AJ67" s="148"/>
      <c r="AK67" s="148"/>
    </row>
    <row r="68" spans="1:37" s="152" customFormat="1" ht="13.15" customHeight="1" x14ac:dyDescent="0.2">
      <c r="A68" s="147" t="s">
        <v>919</v>
      </c>
      <c r="B68" s="259"/>
      <c r="C68" s="260"/>
      <c r="D68" s="260"/>
      <c r="E68" s="260"/>
      <c r="F68" s="260"/>
      <c r="G68" s="260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0"/>
      <c r="S68" s="260"/>
      <c r="T68" s="260"/>
      <c r="U68" s="260"/>
      <c r="V68" s="260"/>
      <c r="W68" s="260"/>
      <c r="X68" s="260"/>
      <c r="Y68" s="260"/>
      <c r="Z68" s="260"/>
      <c r="AA68" s="260"/>
      <c r="AB68" s="260"/>
      <c r="AC68" s="260"/>
      <c r="AD68" s="260"/>
      <c r="AE68" s="260"/>
      <c r="AF68" s="260"/>
      <c r="AG68" s="260"/>
      <c r="AH68" s="260"/>
      <c r="AI68" s="260"/>
      <c r="AJ68" s="260"/>
      <c r="AK68" s="260"/>
    </row>
    <row r="69" spans="1:37" s="152" customFormat="1" ht="13.15" customHeight="1" x14ac:dyDescent="0.2">
      <c r="A69" s="147" t="s">
        <v>920</v>
      </c>
      <c r="B69" s="259"/>
      <c r="C69" s="260"/>
      <c r="D69" s="260"/>
      <c r="E69" s="260"/>
      <c r="F69" s="260"/>
      <c r="G69" s="260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0"/>
      <c r="S69" s="260"/>
      <c r="T69" s="260"/>
      <c r="U69" s="260"/>
      <c r="V69" s="260"/>
      <c r="W69" s="260"/>
      <c r="X69" s="260"/>
      <c r="Y69" s="260"/>
      <c r="Z69" s="260"/>
      <c r="AA69" s="260"/>
      <c r="AB69" s="260"/>
      <c r="AC69" s="260"/>
      <c r="AD69" s="260"/>
      <c r="AE69" s="260"/>
      <c r="AF69" s="260"/>
      <c r="AG69" s="260"/>
      <c r="AH69" s="260"/>
      <c r="AI69" s="260"/>
      <c r="AJ69" s="260"/>
      <c r="AK69" s="260"/>
    </row>
    <row r="70" spans="1:37" s="152" customFormat="1" ht="13.15" customHeight="1" x14ac:dyDescent="0.2">
      <c r="A70" s="147" t="s">
        <v>921</v>
      </c>
      <c r="B70" s="259"/>
      <c r="C70" s="148"/>
      <c r="D70" s="148"/>
      <c r="E70" s="148"/>
      <c r="F70" s="148"/>
      <c r="G70" s="148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8"/>
      <c r="S70" s="148"/>
      <c r="T70" s="148"/>
      <c r="U70" s="148"/>
      <c r="V70" s="148"/>
      <c r="W70" s="148"/>
      <c r="X70" s="148"/>
      <c r="Y70" s="148"/>
      <c r="Z70" s="148"/>
      <c r="AA70" s="148"/>
      <c r="AB70" s="148"/>
      <c r="AC70" s="148"/>
      <c r="AD70" s="148"/>
      <c r="AE70" s="148"/>
      <c r="AF70" s="148"/>
      <c r="AG70" s="148"/>
      <c r="AH70" s="148"/>
      <c r="AI70" s="148"/>
      <c r="AJ70" s="148"/>
      <c r="AK70" s="148"/>
    </row>
    <row r="71" spans="1:37" s="152" customFormat="1" ht="13.15" customHeight="1" x14ac:dyDescent="0.2">
      <c r="A71" s="258" t="s">
        <v>938</v>
      </c>
      <c r="B71" s="259"/>
      <c r="C71" s="148"/>
      <c r="D71" s="148"/>
      <c r="E71" s="148"/>
      <c r="F71" s="148"/>
      <c r="G71" s="148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8"/>
      <c r="S71" s="148"/>
      <c r="T71" s="148"/>
      <c r="U71" s="148"/>
      <c r="V71" s="148"/>
      <c r="W71" s="148"/>
      <c r="X71" s="148"/>
      <c r="Y71" s="148"/>
      <c r="Z71" s="148"/>
      <c r="AA71" s="148"/>
      <c r="AB71" s="148"/>
      <c r="AC71" s="148"/>
      <c r="AD71" s="148"/>
      <c r="AE71" s="148"/>
      <c r="AF71" s="148"/>
      <c r="AG71" s="148"/>
      <c r="AH71" s="148"/>
      <c r="AI71" s="148"/>
      <c r="AJ71" s="148"/>
      <c r="AK71" s="148"/>
    </row>
    <row r="72" spans="1:37" s="152" customFormat="1" ht="13.15" customHeight="1" x14ac:dyDescent="0.2">
      <c r="A72" s="147" t="s">
        <v>939</v>
      </c>
      <c r="B72" s="259"/>
      <c r="C72" s="260"/>
      <c r="D72" s="260"/>
      <c r="E72" s="260"/>
      <c r="F72" s="260"/>
      <c r="G72" s="260"/>
      <c r="H72" s="260"/>
      <c r="I72" s="260"/>
      <c r="J72" s="260"/>
      <c r="K72" s="260"/>
      <c r="L72" s="260"/>
      <c r="M72" s="260"/>
      <c r="N72" s="260"/>
      <c r="O72" s="260"/>
      <c r="P72" s="260"/>
      <c r="Q72" s="260"/>
      <c r="R72" s="260"/>
      <c r="S72" s="260"/>
      <c r="T72" s="260"/>
      <c r="U72" s="260"/>
      <c r="V72" s="260"/>
      <c r="W72" s="260"/>
      <c r="X72" s="260"/>
      <c r="Y72" s="260"/>
      <c r="Z72" s="260"/>
      <c r="AA72" s="260"/>
      <c r="AB72" s="260"/>
      <c r="AC72" s="260"/>
      <c r="AD72" s="260"/>
      <c r="AE72" s="260"/>
      <c r="AF72" s="260"/>
      <c r="AG72" s="260"/>
      <c r="AH72" s="260"/>
      <c r="AI72" s="260"/>
      <c r="AJ72" s="260"/>
      <c r="AK72" s="260"/>
    </row>
    <row r="73" spans="1:37" s="152" customFormat="1" ht="13.15" customHeight="1" x14ac:dyDescent="0.2">
      <c r="A73" s="147" t="s">
        <v>940</v>
      </c>
      <c r="B73" s="259"/>
      <c r="C73" s="260"/>
      <c r="D73" s="260"/>
      <c r="E73" s="260"/>
      <c r="F73" s="260"/>
      <c r="G73" s="260"/>
      <c r="H73" s="260"/>
      <c r="I73" s="260"/>
      <c r="J73" s="260"/>
      <c r="K73" s="260"/>
      <c r="L73" s="260"/>
      <c r="M73" s="260"/>
      <c r="N73" s="260"/>
      <c r="O73" s="260"/>
      <c r="P73" s="260"/>
      <c r="Q73" s="260"/>
      <c r="R73" s="260"/>
      <c r="S73" s="260"/>
      <c r="T73" s="260"/>
      <c r="U73" s="260"/>
      <c r="V73" s="260"/>
      <c r="W73" s="260"/>
      <c r="X73" s="260"/>
      <c r="Y73" s="260"/>
      <c r="Z73" s="260"/>
      <c r="AA73" s="260"/>
      <c r="AB73" s="260"/>
      <c r="AC73" s="260"/>
      <c r="AD73" s="260"/>
      <c r="AE73" s="260"/>
      <c r="AF73" s="260"/>
      <c r="AG73" s="260"/>
      <c r="AH73" s="260"/>
      <c r="AI73" s="260"/>
      <c r="AJ73" s="260"/>
      <c r="AK73" s="260"/>
    </row>
    <row r="74" spans="1:37" s="152" customFormat="1" ht="13.15" customHeight="1" x14ac:dyDescent="0.2">
      <c r="A74" s="147" t="s">
        <v>921</v>
      </c>
      <c r="B74" s="259"/>
      <c r="C74" s="148"/>
      <c r="D74" s="148"/>
      <c r="E74" s="148"/>
      <c r="F74" s="148"/>
      <c r="G74" s="148"/>
      <c r="H74" s="148"/>
      <c r="I74" s="148"/>
      <c r="J74" s="148"/>
      <c r="K74" s="148"/>
      <c r="L74" s="148"/>
      <c r="M74" s="148"/>
      <c r="N74" s="148"/>
      <c r="O74" s="148"/>
      <c r="P74" s="148"/>
      <c r="Q74" s="148"/>
      <c r="R74" s="148"/>
      <c r="S74" s="148"/>
      <c r="T74" s="148"/>
      <c r="U74" s="148"/>
      <c r="V74" s="148"/>
      <c r="W74" s="148"/>
      <c r="X74" s="148"/>
      <c r="Y74" s="148"/>
      <c r="Z74" s="148"/>
      <c r="AA74" s="148"/>
      <c r="AB74" s="148"/>
      <c r="AC74" s="148"/>
      <c r="AD74" s="148"/>
      <c r="AE74" s="148"/>
      <c r="AF74" s="148"/>
      <c r="AG74" s="148"/>
      <c r="AH74" s="148"/>
      <c r="AI74" s="148"/>
      <c r="AJ74" s="148"/>
      <c r="AK74" s="148"/>
    </row>
    <row r="75" spans="1:37" s="152" customFormat="1" ht="13.15" customHeight="1" x14ac:dyDescent="0.2">
      <c r="A75" s="258" t="s">
        <v>941</v>
      </c>
      <c r="B75" s="259"/>
      <c r="C75" s="148"/>
      <c r="D75" s="148"/>
      <c r="E75" s="148"/>
      <c r="F75" s="148"/>
      <c r="G75" s="148"/>
      <c r="H75" s="148"/>
      <c r="I75" s="148"/>
      <c r="J75" s="148"/>
      <c r="K75" s="148"/>
      <c r="L75" s="148"/>
      <c r="M75" s="148"/>
      <c r="N75" s="148"/>
      <c r="O75" s="148"/>
      <c r="P75" s="148"/>
      <c r="Q75" s="148"/>
      <c r="R75" s="148"/>
      <c r="S75" s="148"/>
      <c r="T75" s="148"/>
      <c r="U75" s="148"/>
      <c r="V75" s="148"/>
      <c r="W75" s="148"/>
      <c r="X75" s="148"/>
      <c r="Y75" s="148"/>
      <c r="Z75" s="148"/>
      <c r="AA75" s="148"/>
      <c r="AB75" s="148"/>
      <c r="AC75" s="148"/>
      <c r="AD75" s="148"/>
      <c r="AE75" s="148"/>
      <c r="AF75" s="148"/>
      <c r="AG75" s="148"/>
      <c r="AH75" s="148"/>
      <c r="AI75" s="148"/>
      <c r="AJ75" s="148"/>
      <c r="AK75" s="148"/>
    </row>
    <row r="76" spans="1:37" s="152" customFormat="1" ht="13.15" customHeight="1" x14ac:dyDescent="0.2">
      <c r="A76" s="147" t="s">
        <v>919</v>
      </c>
      <c r="B76" s="259"/>
      <c r="C76" s="260"/>
      <c r="D76" s="260"/>
      <c r="E76" s="260"/>
      <c r="F76" s="260"/>
      <c r="G76" s="260"/>
      <c r="H76" s="260"/>
      <c r="I76" s="260"/>
      <c r="J76" s="260"/>
      <c r="K76" s="260"/>
      <c r="L76" s="260"/>
      <c r="M76" s="260"/>
      <c r="N76" s="260"/>
      <c r="O76" s="260"/>
      <c r="P76" s="260"/>
      <c r="Q76" s="260"/>
      <c r="R76" s="260"/>
      <c r="S76" s="260"/>
      <c r="T76" s="260"/>
      <c r="U76" s="260"/>
      <c r="V76" s="260"/>
      <c r="W76" s="260"/>
      <c r="X76" s="260"/>
      <c r="Y76" s="260"/>
      <c r="Z76" s="260"/>
      <c r="AA76" s="260"/>
      <c r="AB76" s="260"/>
      <c r="AC76" s="260"/>
      <c r="AD76" s="260"/>
      <c r="AE76" s="260"/>
      <c r="AF76" s="260"/>
      <c r="AG76" s="260"/>
      <c r="AH76" s="260"/>
      <c r="AI76" s="260"/>
      <c r="AJ76" s="260"/>
      <c r="AK76" s="260"/>
    </row>
    <row r="77" spans="1:37" s="152" customFormat="1" ht="13.15" customHeight="1" x14ac:dyDescent="0.2">
      <c r="A77" s="147" t="s">
        <v>920</v>
      </c>
      <c r="B77" s="259"/>
      <c r="C77" s="260"/>
      <c r="D77" s="260"/>
      <c r="E77" s="260"/>
      <c r="F77" s="260"/>
      <c r="G77" s="260"/>
      <c r="H77" s="260"/>
      <c r="I77" s="260"/>
      <c r="J77" s="260"/>
      <c r="K77" s="260"/>
      <c r="L77" s="260"/>
      <c r="M77" s="260"/>
      <c r="N77" s="260"/>
      <c r="O77" s="260"/>
      <c r="P77" s="260"/>
      <c r="Q77" s="260"/>
      <c r="R77" s="260"/>
      <c r="S77" s="260"/>
      <c r="T77" s="260"/>
      <c r="U77" s="260"/>
      <c r="V77" s="260"/>
      <c r="W77" s="260"/>
      <c r="X77" s="260"/>
      <c r="Y77" s="260"/>
      <c r="Z77" s="260"/>
      <c r="AA77" s="260"/>
      <c r="AB77" s="260"/>
      <c r="AC77" s="260"/>
      <c r="AD77" s="260"/>
      <c r="AE77" s="260"/>
      <c r="AF77" s="260"/>
      <c r="AG77" s="260"/>
      <c r="AH77" s="260"/>
      <c r="AI77" s="260"/>
      <c r="AJ77" s="260"/>
      <c r="AK77" s="260"/>
    </row>
    <row r="78" spans="1:37" s="152" customFormat="1" ht="13.15" customHeight="1" x14ac:dyDescent="0.2">
      <c r="A78" s="147" t="s">
        <v>921</v>
      </c>
      <c r="B78" s="259"/>
      <c r="C78" s="148"/>
      <c r="D78" s="148"/>
      <c r="E78" s="148"/>
      <c r="F78" s="148"/>
      <c r="G78" s="148"/>
      <c r="H78" s="148"/>
      <c r="I78" s="148"/>
      <c r="J78" s="148"/>
      <c r="K78" s="148"/>
      <c r="L78" s="148"/>
      <c r="M78" s="148"/>
      <c r="N78" s="148"/>
      <c r="O78" s="148"/>
      <c r="P78" s="148"/>
      <c r="Q78" s="148"/>
      <c r="R78" s="148"/>
      <c r="S78" s="148"/>
      <c r="T78" s="148"/>
      <c r="U78" s="148"/>
      <c r="V78" s="148"/>
      <c r="W78" s="148"/>
      <c r="X78" s="148"/>
      <c r="Y78" s="148"/>
      <c r="Z78" s="148"/>
      <c r="AA78" s="148"/>
      <c r="AB78" s="148"/>
      <c r="AC78" s="148"/>
      <c r="AD78" s="148"/>
      <c r="AE78" s="148"/>
      <c r="AF78" s="148"/>
      <c r="AG78" s="148"/>
      <c r="AH78" s="148"/>
      <c r="AI78" s="148"/>
      <c r="AJ78" s="148"/>
      <c r="AK78" s="148"/>
    </row>
    <row r="79" spans="1:37" s="152" customFormat="1" ht="13.15" customHeight="1" x14ac:dyDescent="0.2">
      <c r="A79" s="258" t="s">
        <v>942</v>
      </c>
      <c r="B79" s="259"/>
      <c r="C79" s="148"/>
      <c r="D79" s="148"/>
      <c r="E79" s="148"/>
      <c r="F79" s="148"/>
      <c r="G79" s="148"/>
      <c r="H79" s="148"/>
      <c r="I79" s="148"/>
      <c r="J79" s="148"/>
      <c r="K79" s="148"/>
      <c r="L79" s="148"/>
      <c r="M79" s="148"/>
      <c r="N79" s="148"/>
      <c r="O79" s="148"/>
      <c r="P79" s="148"/>
      <c r="Q79" s="148"/>
      <c r="R79" s="148"/>
      <c r="S79" s="148"/>
      <c r="T79" s="148"/>
      <c r="U79" s="148"/>
      <c r="V79" s="148"/>
      <c r="W79" s="148"/>
      <c r="X79" s="148"/>
      <c r="Y79" s="148"/>
      <c r="Z79" s="148"/>
      <c r="AA79" s="148"/>
      <c r="AB79" s="148"/>
      <c r="AC79" s="148"/>
      <c r="AD79" s="148"/>
      <c r="AE79" s="148"/>
      <c r="AF79" s="148"/>
      <c r="AG79" s="148"/>
      <c r="AH79" s="148"/>
      <c r="AI79" s="148"/>
      <c r="AJ79" s="148"/>
      <c r="AK79" s="148"/>
    </row>
    <row r="80" spans="1:37" customFormat="1" ht="13.15" customHeight="1" x14ac:dyDescent="0.2">
      <c r="A80" s="147" t="s">
        <v>930</v>
      </c>
      <c r="B80" s="259"/>
      <c r="C80" s="260"/>
      <c r="D80" s="260"/>
      <c r="E80" s="260"/>
      <c r="F80" s="260"/>
      <c r="G80" s="260"/>
      <c r="H80" s="260"/>
      <c r="I80" s="260"/>
      <c r="J80" s="260"/>
      <c r="K80" s="260"/>
      <c r="L80" s="260"/>
      <c r="M80" s="260"/>
      <c r="N80" s="260"/>
      <c r="O80" s="260"/>
      <c r="P80" s="260"/>
      <c r="Q80" s="260"/>
      <c r="R80" s="260"/>
      <c r="S80" s="260"/>
      <c r="T80" s="260"/>
      <c r="U80" s="260"/>
      <c r="V80" s="260"/>
      <c r="W80" s="260"/>
      <c r="X80" s="260"/>
      <c r="Y80" s="260"/>
      <c r="Z80" s="260"/>
      <c r="AA80" s="260"/>
      <c r="AB80" s="260"/>
      <c r="AC80" s="260"/>
      <c r="AD80" s="260"/>
      <c r="AE80" s="260"/>
      <c r="AF80" s="260"/>
      <c r="AG80" s="260"/>
      <c r="AH80" s="260"/>
      <c r="AI80" s="260"/>
      <c r="AJ80" s="260"/>
      <c r="AK80" s="260"/>
    </row>
    <row r="81" spans="1:37" customFormat="1" ht="13.15" customHeight="1" x14ac:dyDescent="0.2">
      <c r="A81" s="147" t="s">
        <v>920</v>
      </c>
      <c r="B81" s="259"/>
      <c r="C81" s="629"/>
      <c r="D81" s="629"/>
      <c r="E81" s="629"/>
      <c r="F81" s="629"/>
      <c r="G81" s="629"/>
      <c r="H81" s="629"/>
      <c r="I81" s="629"/>
      <c r="J81" s="629"/>
      <c r="K81" s="629"/>
      <c r="L81" s="629"/>
      <c r="M81" s="629"/>
      <c r="N81" s="629"/>
      <c r="O81" s="629"/>
      <c r="P81" s="629"/>
      <c r="Q81" s="629"/>
      <c r="R81" s="629"/>
      <c r="S81" s="629"/>
      <c r="T81" s="629"/>
      <c r="U81" s="629"/>
      <c r="V81" s="629"/>
      <c r="W81" s="629"/>
      <c r="X81" s="629"/>
      <c r="Y81" s="629"/>
      <c r="Z81" s="629"/>
      <c r="AA81" s="629"/>
      <c r="AB81" s="629"/>
      <c r="AC81" s="629"/>
      <c r="AD81" s="629"/>
      <c r="AE81" s="629"/>
      <c r="AF81" s="629"/>
      <c r="AG81" s="629"/>
      <c r="AH81" s="629"/>
      <c r="AI81" s="629"/>
      <c r="AJ81" s="629"/>
      <c r="AK81" s="629"/>
    </row>
    <row r="82" spans="1:37" customFormat="1" ht="13.15" customHeight="1" x14ac:dyDescent="0.2">
      <c r="A82" s="147" t="s">
        <v>921</v>
      </c>
      <c r="B82" s="259"/>
      <c r="C82" s="148"/>
      <c r="D82" s="148"/>
      <c r="E82" s="148"/>
      <c r="F82" s="148"/>
      <c r="G82" s="148"/>
      <c r="H82" s="148"/>
      <c r="I82" s="148"/>
      <c r="J82" s="148"/>
      <c r="K82" s="148"/>
      <c r="L82" s="148"/>
      <c r="M82" s="148"/>
      <c r="N82" s="148"/>
      <c r="O82" s="148"/>
      <c r="P82" s="148"/>
      <c r="Q82" s="148"/>
      <c r="R82" s="148"/>
      <c r="S82" s="148"/>
      <c r="T82" s="148"/>
      <c r="U82" s="148"/>
      <c r="V82" s="148"/>
      <c r="W82" s="148"/>
      <c r="X82" s="148"/>
      <c r="Y82" s="148"/>
      <c r="Z82" s="148"/>
      <c r="AA82" s="148"/>
      <c r="AB82" s="148"/>
      <c r="AC82" s="148"/>
      <c r="AD82" s="148"/>
      <c r="AE82" s="148"/>
      <c r="AF82" s="148"/>
      <c r="AG82" s="148"/>
      <c r="AH82" s="148"/>
      <c r="AI82" s="148"/>
      <c r="AJ82" s="148"/>
      <c r="AK82" s="148"/>
    </row>
    <row r="83" spans="1:37" s="152" customFormat="1" ht="13.15" customHeight="1" x14ac:dyDescent="0.2">
      <c r="A83" s="258" t="s">
        <v>943</v>
      </c>
      <c r="B83" s="259"/>
      <c r="C83" s="148"/>
      <c r="D83" s="148"/>
      <c r="E83" s="148"/>
      <c r="F83" s="148"/>
      <c r="G83" s="148"/>
      <c r="H83" s="148"/>
      <c r="I83" s="148"/>
      <c r="J83" s="148"/>
      <c r="K83" s="148"/>
      <c r="L83" s="148"/>
      <c r="M83" s="148"/>
      <c r="N83" s="148"/>
      <c r="O83" s="148"/>
      <c r="P83" s="148"/>
      <c r="Q83" s="148"/>
      <c r="R83" s="148"/>
      <c r="S83" s="148"/>
      <c r="T83" s="148"/>
      <c r="U83" s="148"/>
      <c r="V83" s="148"/>
      <c r="W83" s="148"/>
      <c r="X83" s="148"/>
      <c r="Y83" s="148"/>
      <c r="Z83" s="148"/>
      <c r="AA83" s="148"/>
      <c r="AB83" s="148"/>
      <c r="AC83" s="148"/>
      <c r="AD83" s="148"/>
      <c r="AE83" s="148"/>
      <c r="AF83" s="148"/>
      <c r="AG83" s="148"/>
      <c r="AH83" s="148"/>
      <c r="AI83" s="148"/>
      <c r="AJ83" s="148"/>
      <c r="AK83" s="148"/>
    </row>
    <row r="84" spans="1:37" customFormat="1" ht="13.15" customHeight="1" x14ac:dyDescent="0.2">
      <c r="A84" s="147" t="s">
        <v>930</v>
      </c>
      <c r="B84" s="259"/>
      <c r="C84" s="260"/>
      <c r="D84" s="260"/>
      <c r="E84" s="260"/>
      <c r="F84" s="260"/>
      <c r="G84" s="260"/>
      <c r="H84" s="260"/>
      <c r="I84" s="260"/>
      <c r="J84" s="260"/>
      <c r="K84" s="260"/>
      <c r="L84" s="260"/>
      <c r="M84" s="260"/>
      <c r="N84" s="260"/>
      <c r="O84" s="260"/>
      <c r="P84" s="260"/>
      <c r="Q84" s="260"/>
      <c r="R84" s="260"/>
      <c r="S84" s="260"/>
      <c r="T84" s="260"/>
      <c r="U84" s="260"/>
      <c r="V84" s="260"/>
      <c r="W84" s="260"/>
      <c r="X84" s="260"/>
      <c r="Y84" s="260"/>
      <c r="Z84" s="260"/>
      <c r="AA84" s="260"/>
      <c r="AB84" s="260"/>
      <c r="AC84" s="260"/>
      <c r="AD84" s="260"/>
      <c r="AE84" s="260"/>
      <c r="AF84" s="260"/>
      <c r="AG84" s="260"/>
      <c r="AH84" s="260"/>
      <c r="AI84" s="260"/>
      <c r="AJ84" s="260"/>
      <c r="AK84" s="260"/>
    </row>
    <row r="85" spans="1:37" s="152" customFormat="1" ht="13.15" customHeight="1" x14ac:dyDescent="0.2">
      <c r="A85" s="147" t="s">
        <v>920</v>
      </c>
      <c r="B85" s="259"/>
      <c r="C85" s="148"/>
      <c r="D85" s="148"/>
      <c r="E85" s="148"/>
      <c r="F85" s="148"/>
      <c r="G85" s="148"/>
      <c r="H85" s="148"/>
      <c r="I85" s="148"/>
      <c r="J85" s="148"/>
      <c r="K85" s="148"/>
      <c r="L85" s="148"/>
      <c r="M85" s="148"/>
      <c r="N85" s="148"/>
      <c r="O85" s="148"/>
      <c r="P85" s="148"/>
      <c r="Q85" s="148"/>
      <c r="R85" s="148"/>
      <c r="S85" s="148"/>
      <c r="T85" s="148"/>
      <c r="U85" s="148"/>
      <c r="V85" s="148"/>
      <c r="W85" s="148"/>
      <c r="X85" s="148"/>
      <c r="Y85" s="148"/>
      <c r="Z85" s="148"/>
      <c r="AA85" s="148"/>
      <c r="AB85" s="148"/>
      <c r="AC85" s="148"/>
      <c r="AD85" s="148"/>
      <c r="AE85" s="148"/>
      <c r="AF85" s="148"/>
      <c r="AG85" s="148"/>
      <c r="AH85" s="148"/>
      <c r="AI85" s="148"/>
      <c r="AJ85" s="148"/>
      <c r="AK85" s="148"/>
    </row>
    <row r="86" spans="1:37" s="152" customFormat="1" ht="13.15" customHeight="1" x14ac:dyDescent="0.2">
      <c r="A86" s="147" t="s">
        <v>921</v>
      </c>
      <c r="B86" s="259"/>
      <c r="C86" s="148"/>
      <c r="D86" s="148"/>
      <c r="E86" s="148"/>
      <c r="F86" s="148"/>
      <c r="G86" s="148"/>
      <c r="H86" s="148"/>
      <c r="I86" s="148"/>
      <c r="J86" s="148"/>
      <c r="K86" s="148"/>
      <c r="L86" s="148"/>
      <c r="M86" s="148"/>
      <c r="N86" s="148"/>
      <c r="O86" s="148"/>
      <c r="P86" s="148"/>
      <c r="Q86" s="148"/>
      <c r="R86" s="148"/>
      <c r="S86" s="148"/>
      <c r="T86" s="148"/>
      <c r="U86" s="148"/>
      <c r="V86" s="148"/>
      <c r="W86" s="148"/>
      <c r="X86" s="148"/>
      <c r="Y86" s="148"/>
      <c r="Z86" s="148"/>
      <c r="AA86" s="148"/>
      <c r="AB86" s="148"/>
      <c r="AC86" s="148"/>
      <c r="AD86" s="148"/>
      <c r="AE86" s="148"/>
      <c r="AF86" s="148"/>
      <c r="AG86" s="148"/>
      <c r="AH86" s="148"/>
      <c r="AI86" s="148"/>
      <c r="AJ86" s="148"/>
      <c r="AK86" s="148"/>
    </row>
    <row r="87" spans="1:37" s="152" customFormat="1" ht="13.15" customHeight="1" x14ac:dyDescent="0.2">
      <c r="A87" s="258" t="s">
        <v>944</v>
      </c>
      <c r="B87" s="259"/>
      <c r="C87" s="148"/>
      <c r="D87" s="148"/>
      <c r="E87" s="148"/>
      <c r="F87" s="148"/>
      <c r="G87" s="148"/>
      <c r="H87" s="148"/>
      <c r="I87" s="148"/>
      <c r="J87" s="148"/>
      <c r="K87" s="148"/>
      <c r="L87" s="148"/>
      <c r="M87" s="148"/>
      <c r="N87" s="148"/>
      <c r="O87" s="148"/>
      <c r="P87" s="148"/>
      <c r="Q87" s="148"/>
      <c r="R87" s="148"/>
      <c r="S87" s="148"/>
      <c r="T87" s="148"/>
      <c r="U87" s="148"/>
      <c r="V87" s="148"/>
      <c r="W87" s="148"/>
      <c r="X87" s="148"/>
      <c r="Y87" s="148"/>
      <c r="Z87" s="148"/>
      <c r="AA87" s="148"/>
      <c r="AB87" s="148"/>
      <c r="AC87" s="148"/>
      <c r="AD87" s="148"/>
      <c r="AE87" s="148"/>
      <c r="AF87" s="148"/>
      <c r="AG87" s="148"/>
      <c r="AH87" s="148"/>
      <c r="AI87" s="148"/>
      <c r="AJ87" s="148"/>
      <c r="AK87" s="148"/>
    </row>
    <row r="88" spans="1:37" s="152" customFormat="1" ht="13.15" customHeight="1" x14ac:dyDescent="0.2">
      <c r="A88" s="147" t="s">
        <v>930</v>
      </c>
      <c r="B88" s="259"/>
      <c r="C88" s="148"/>
      <c r="D88" s="148"/>
      <c r="E88" s="148"/>
      <c r="F88" s="148"/>
      <c r="G88" s="148"/>
      <c r="H88" s="148"/>
      <c r="I88" s="148"/>
      <c r="J88" s="148"/>
      <c r="K88" s="148"/>
      <c r="L88" s="148"/>
      <c r="M88" s="148"/>
      <c r="N88" s="148"/>
      <c r="O88" s="148"/>
      <c r="P88" s="148"/>
      <c r="Q88" s="148"/>
      <c r="R88" s="148"/>
      <c r="S88" s="148"/>
      <c r="T88" s="148"/>
      <c r="U88" s="148"/>
      <c r="V88" s="148"/>
      <c r="W88" s="148"/>
      <c r="X88" s="148"/>
      <c r="Y88" s="148"/>
      <c r="Z88" s="148"/>
      <c r="AA88" s="148"/>
      <c r="AB88" s="148"/>
      <c r="AC88" s="148"/>
      <c r="AD88" s="148"/>
      <c r="AE88" s="148"/>
      <c r="AF88" s="148"/>
      <c r="AG88" s="148"/>
      <c r="AH88" s="148"/>
      <c r="AI88" s="148"/>
      <c r="AJ88" s="148"/>
      <c r="AK88" s="148"/>
    </row>
    <row r="89" spans="1:37" s="152" customFormat="1" ht="13.15" customHeight="1" x14ac:dyDescent="0.2">
      <c r="A89" s="147" t="s">
        <v>920</v>
      </c>
      <c r="B89" s="259"/>
      <c r="C89" s="148"/>
      <c r="D89" s="148"/>
      <c r="E89" s="148"/>
      <c r="F89" s="148"/>
      <c r="G89" s="148"/>
      <c r="H89" s="148"/>
      <c r="I89" s="148"/>
      <c r="J89" s="148"/>
      <c r="K89" s="148"/>
      <c r="L89" s="148"/>
      <c r="M89" s="148"/>
      <c r="N89" s="148"/>
      <c r="O89" s="148"/>
      <c r="P89" s="148"/>
      <c r="Q89" s="148"/>
      <c r="R89" s="148"/>
      <c r="S89" s="148"/>
      <c r="T89" s="148"/>
      <c r="U89" s="148"/>
      <c r="V89" s="148"/>
      <c r="W89" s="148"/>
      <c r="X89" s="148"/>
      <c r="Y89" s="148"/>
      <c r="Z89" s="148"/>
      <c r="AA89" s="148"/>
      <c r="AB89" s="148"/>
      <c r="AC89" s="148"/>
      <c r="AD89" s="148"/>
      <c r="AE89" s="148"/>
      <c r="AF89" s="148"/>
      <c r="AG89" s="148"/>
      <c r="AH89" s="148"/>
      <c r="AI89" s="148"/>
      <c r="AJ89" s="148"/>
      <c r="AK89" s="148"/>
    </row>
    <row r="90" spans="1:37" s="152" customFormat="1" ht="13.15" customHeight="1" x14ac:dyDescent="0.2">
      <c r="A90" s="147" t="s">
        <v>921</v>
      </c>
      <c r="B90" s="259"/>
      <c r="C90" s="148"/>
      <c r="D90" s="148"/>
      <c r="E90" s="148"/>
      <c r="F90" s="148"/>
      <c r="G90" s="148"/>
      <c r="H90" s="148"/>
      <c r="I90" s="148"/>
      <c r="J90" s="148"/>
      <c r="K90" s="148"/>
      <c r="L90" s="148"/>
      <c r="M90" s="148"/>
      <c r="N90" s="148"/>
      <c r="O90" s="148"/>
      <c r="P90" s="148"/>
      <c r="Q90" s="148"/>
      <c r="R90" s="148"/>
      <c r="S90" s="148"/>
      <c r="T90" s="148"/>
      <c r="U90" s="148"/>
      <c r="V90" s="148"/>
      <c r="W90" s="148"/>
      <c r="X90" s="148"/>
      <c r="Y90" s="148"/>
      <c r="Z90" s="148"/>
      <c r="AA90" s="148"/>
      <c r="AB90" s="148"/>
      <c r="AC90" s="148"/>
      <c r="AD90" s="148"/>
      <c r="AE90" s="148"/>
      <c r="AF90" s="148"/>
      <c r="AG90" s="148"/>
      <c r="AH90" s="148"/>
      <c r="AI90" s="148"/>
      <c r="AJ90" s="148"/>
      <c r="AK90" s="148"/>
    </row>
    <row r="91" spans="1:37" s="152" customFormat="1" ht="13.15" customHeight="1" x14ac:dyDescent="0.2">
      <c r="A91" s="258" t="s">
        <v>945</v>
      </c>
      <c r="B91" s="259"/>
      <c r="C91" s="148"/>
      <c r="D91" s="148"/>
      <c r="E91" s="148"/>
      <c r="F91" s="148"/>
      <c r="G91" s="148"/>
      <c r="H91" s="148"/>
      <c r="I91" s="148"/>
      <c r="J91" s="148"/>
      <c r="K91" s="148"/>
      <c r="L91" s="148"/>
      <c r="M91" s="148"/>
      <c r="N91" s="148"/>
      <c r="O91" s="148"/>
      <c r="P91" s="148"/>
      <c r="Q91" s="148"/>
      <c r="R91" s="148"/>
      <c r="S91" s="148"/>
      <c r="T91" s="148"/>
      <c r="U91" s="148"/>
      <c r="V91" s="148"/>
      <c r="W91" s="148"/>
      <c r="X91" s="148"/>
      <c r="Y91" s="148"/>
      <c r="Z91" s="148"/>
      <c r="AA91" s="148"/>
      <c r="AB91" s="148"/>
      <c r="AC91" s="148"/>
      <c r="AD91" s="148"/>
      <c r="AE91" s="148"/>
      <c r="AF91" s="148"/>
      <c r="AG91" s="148"/>
      <c r="AH91" s="148"/>
      <c r="AI91" s="148"/>
      <c r="AJ91" s="148"/>
      <c r="AK91" s="148"/>
    </row>
    <row r="92" spans="1:37" s="152" customFormat="1" ht="13.15" customHeight="1" x14ac:dyDescent="0.2">
      <c r="A92" s="147" t="s">
        <v>919</v>
      </c>
      <c r="B92" s="259"/>
      <c r="C92" s="260"/>
      <c r="D92" s="260"/>
      <c r="E92" s="260"/>
      <c r="F92" s="260"/>
      <c r="G92" s="260"/>
      <c r="H92" s="260"/>
      <c r="I92" s="260"/>
      <c r="J92" s="260"/>
      <c r="K92" s="260"/>
      <c r="L92" s="260"/>
      <c r="M92" s="260"/>
      <c r="N92" s="260"/>
      <c r="O92" s="260"/>
      <c r="P92" s="260"/>
      <c r="Q92" s="260"/>
      <c r="R92" s="260"/>
      <c r="S92" s="260"/>
      <c r="T92" s="260"/>
      <c r="U92" s="260"/>
      <c r="V92" s="260"/>
      <c r="W92" s="260"/>
      <c r="X92" s="260"/>
      <c r="Y92" s="260"/>
      <c r="Z92" s="260"/>
      <c r="AA92" s="260"/>
      <c r="AB92" s="260"/>
      <c r="AC92" s="260"/>
      <c r="AD92" s="260"/>
      <c r="AE92" s="260"/>
      <c r="AF92" s="260"/>
      <c r="AG92" s="260"/>
      <c r="AH92" s="260"/>
      <c r="AI92" s="260"/>
      <c r="AJ92" s="260"/>
      <c r="AK92" s="260"/>
    </row>
    <row r="93" spans="1:37" s="152" customFormat="1" ht="13.15" customHeight="1" x14ac:dyDescent="0.2">
      <c r="A93" s="147" t="s">
        <v>920</v>
      </c>
      <c r="B93" s="259"/>
      <c r="C93" s="260"/>
      <c r="D93" s="260"/>
      <c r="E93" s="260"/>
      <c r="F93" s="260"/>
      <c r="G93" s="260"/>
      <c r="H93" s="260"/>
      <c r="I93" s="260"/>
      <c r="J93" s="260"/>
      <c r="K93" s="260"/>
      <c r="L93" s="260"/>
      <c r="M93" s="260"/>
      <c r="N93" s="260"/>
      <c r="O93" s="260"/>
      <c r="P93" s="260"/>
      <c r="Q93" s="260"/>
      <c r="R93" s="260"/>
      <c r="S93" s="260"/>
      <c r="T93" s="260"/>
      <c r="U93" s="260"/>
      <c r="V93" s="260"/>
      <c r="W93" s="260"/>
      <c r="X93" s="260"/>
      <c r="Y93" s="260"/>
      <c r="Z93" s="260"/>
      <c r="AA93" s="260"/>
      <c r="AB93" s="260"/>
      <c r="AC93" s="260"/>
      <c r="AD93" s="260"/>
      <c r="AE93" s="260"/>
      <c r="AF93" s="260"/>
      <c r="AG93" s="260"/>
      <c r="AH93" s="260"/>
      <c r="AI93" s="260"/>
      <c r="AJ93" s="260"/>
      <c r="AK93" s="260"/>
    </row>
    <row r="94" spans="1:37" s="152" customFormat="1" ht="13.15" customHeight="1" x14ac:dyDescent="0.2">
      <c r="A94" s="147" t="s">
        <v>921</v>
      </c>
      <c r="B94" s="259"/>
      <c r="C94" s="148"/>
      <c r="D94" s="148"/>
      <c r="E94" s="148"/>
      <c r="F94" s="148"/>
      <c r="G94" s="148"/>
      <c r="H94" s="148"/>
      <c r="I94" s="148"/>
      <c r="J94" s="148"/>
      <c r="K94" s="148"/>
      <c r="L94" s="148"/>
      <c r="M94" s="148"/>
      <c r="N94" s="148"/>
      <c r="O94" s="148"/>
      <c r="P94" s="148"/>
      <c r="Q94" s="148"/>
      <c r="R94" s="148"/>
      <c r="S94" s="148"/>
      <c r="T94" s="148"/>
      <c r="U94" s="148"/>
      <c r="V94" s="148"/>
      <c r="W94" s="148"/>
      <c r="X94" s="148"/>
      <c r="Y94" s="148"/>
      <c r="Z94" s="148"/>
      <c r="AA94" s="148"/>
      <c r="AB94" s="148"/>
      <c r="AC94" s="148"/>
      <c r="AD94" s="148"/>
      <c r="AE94" s="148"/>
      <c r="AF94" s="148"/>
      <c r="AG94" s="148"/>
      <c r="AH94" s="148"/>
      <c r="AI94" s="148"/>
      <c r="AJ94" s="148"/>
      <c r="AK94" s="148"/>
    </row>
    <row r="95" spans="1:37" s="152" customFormat="1" ht="13.15" customHeight="1" x14ac:dyDescent="0.2">
      <c r="A95" s="258" t="s">
        <v>946</v>
      </c>
      <c r="B95" s="259"/>
      <c r="C95" s="148"/>
      <c r="D95" s="148"/>
      <c r="E95" s="148"/>
      <c r="F95" s="148"/>
      <c r="G95" s="148"/>
      <c r="H95" s="148"/>
      <c r="I95" s="148"/>
      <c r="J95" s="148"/>
      <c r="K95" s="148"/>
      <c r="L95" s="148"/>
      <c r="M95" s="148"/>
      <c r="N95" s="148"/>
      <c r="O95" s="148"/>
      <c r="P95" s="148"/>
      <c r="Q95" s="148"/>
      <c r="R95" s="148"/>
      <c r="S95" s="148"/>
      <c r="T95" s="148"/>
      <c r="U95" s="148"/>
      <c r="V95" s="148"/>
      <c r="W95" s="148"/>
      <c r="X95" s="148"/>
      <c r="Y95" s="148"/>
      <c r="Z95" s="148"/>
      <c r="AA95" s="148"/>
      <c r="AB95" s="148"/>
      <c r="AC95" s="148"/>
      <c r="AD95" s="148"/>
      <c r="AE95" s="148"/>
      <c r="AF95" s="148"/>
      <c r="AG95" s="148"/>
      <c r="AH95" s="148"/>
      <c r="AI95" s="148"/>
      <c r="AJ95" s="148"/>
      <c r="AK95" s="148"/>
    </row>
    <row r="96" spans="1:37" s="152" customFormat="1" ht="13.15" customHeight="1" x14ac:dyDescent="0.2">
      <c r="A96" s="147" t="s">
        <v>919</v>
      </c>
      <c r="B96" s="259"/>
      <c r="C96" s="260"/>
      <c r="D96" s="260"/>
      <c r="E96" s="260"/>
      <c r="F96" s="260"/>
      <c r="G96" s="260"/>
      <c r="H96" s="260"/>
      <c r="I96" s="260"/>
      <c r="J96" s="260"/>
      <c r="K96" s="260"/>
      <c r="L96" s="260"/>
      <c r="M96" s="260"/>
      <c r="N96" s="260"/>
      <c r="O96" s="260"/>
      <c r="P96" s="260"/>
      <c r="Q96" s="260"/>
      <c r="R96" s="260"/>
      <c r="S96" s="260"/>
      <c r="T96" s="260"/>
      <c r="U96" s="260"/>
      <c r="V96" s="260"/>
      <c r="W96" s="260"/>
      <c r="X96" s="260"/>
      <c r="Y96" s="260"/>
      <c r="Z96" s="260"/>
      <c r="AA96" s="260"/>
      <c r="AB96" s="260"/>
      <c r="AC96" s="260"/>
      <c r="AD96" s="260"/>
      <c r="AE96" s="260"/>
      <c r="AF96" s="260"/>
      <c r="AG96" s="260"/>
      <c r="AH96" s="260"/>
      <c r="AI96" s="260"/>
      <c r="AJ96" s="260"/>
      <c r="AK96" s="260"/>
    </row>
    <row r="97" spans="1:37" s="152" customFormat="1" ht="13.15" customHeight="1" x14ac:dyDescent="0.2">
      <c r="A97" s="147" t="s">
        <v>920</v>
      </c>
      <c r="B97" s="259"/>
      <c r="C97" s="260"/>
      <c r="D97" s="260"/>
      <c r="E97" s="260"/>
      <c r="F97" s="260"/>
      <c r="G97" s="260"/>
      <c r="H97" s="260"/>
      <c r="I97" s="260"/>
      <c r="J97" s="260"/>
      <c r="K97" s="260"/>
      <c r="L97" s="260"/>
      <c r="M97" s="260"/>
      <c r="N97" s="260"/>
      <c r="O97" s="260"/>
      <c r="P97" s="260"/>
      <c r="Q97" s="260"/>
      <c r="R97" s="260"/>
      <c r="S97" s="260"/>
      <c r="T97" s="260"/>
      <c r="U97" s="260"/>
      <c r="V97" s="260"/>
      <c r="W97" s="260"/>
      <c r="X97" s="260"/>
      <c r="Y97" s="260"/>
      <c r="Z97" s="260"/>
      <c r="AA97" s="260"/>
      <c r="AB97" s="260"/>
      <c r="AC97" s="260"/>
      <c r="AD97" s="260"/>
      <c r="AE97" s="260"/>
      <c r="AF97" s="260"/>
      <c r="AG97" s="260"/>
      <c r="AH97" s="260"/>
      <c r="AI97" s="260"/>
      <c r="AJ97" s="260"/>
      <c r="AK97" s="260"/>
    </row>
    <row r="98" spans="1:37" s="152" customFormat="1" ht="13.15" customHeight="1" x14ac:dyDescent="0.2">
      <c r="A98" s="147" t="s">
        <v>921</v>
      </c>
      <c r="B98" s="259"/>
      <c r="C98" s="148"/>
      <c r="D98" s="148"/>
      <c r="E98" s="148"/>
      <c r="F98" s="148"/>
      <c r="G98" s="148"/>
      <c r="H98" s="148"/>
      <c r="I98" s="148"/>
      <c r="J98" s="148"/>
      <c r="K98" s="148"/>
      <c r="L98" s="148"/>
      <c r="M98" s="148"/>
      <c r="N98" s="148"/>
      <c r="O98" s="148"/>
      <c r="P98" s="148"/>
      <c r="Q98" s="148"/>
      <c r="R98" s="148"/>
      <c r="S98" s="148"/>
      <c r="T98" s="148"/>
      <c r="U98" s="148"/>
      <c r="V98" s="148"/>
      <c r="W98" s="148"/>
      <c r="X98" s="148"/>
      <c r="Y98" s="148"/>
      <c r="Z98" s="148"/>
      <c r="AA98" s="148"/>
      <c r="AB98" s="148"/>
      <c r="AC98" s="148"/>
      <c r="AD98" s="148"/>
      <c r="AE98" s="148"/>
      <c r="AF98" s="148"/>
      <c r="AG98" s="148"/>
      <c r="AH98" s="148"/>
      <c r="AI98" s="148"/>
      <c r="AJ98" s="148"/>
      <c r="AK98" s="148"/>
    </row>
    <row r="99" spans="1:37" s="152" customFormat="1" ht="13.15" customHeight="1" x14ac:dyDescent="0.2">
      <c r="A99" s="258" t="s">
        <v>947</v>
      </c>
      <c r="B99" s="259"/>
      <c r="C99" s="148"/>
      <c r="D99" s="148"/>
      <c r="E99" s="148"/>
      <c r="F99" s="148"/>
      <c r="G99" s="148"/>
      <c r="H99" s="148"/>
      <c r="I99" s="148"/>
      <c r="J99" s="148"/>
      <c r="K99" s="148"/>
      <c r="L99" s="148"/>
      <c r="M99" s="148"/>
      <c r="N99" s="148"/>
      <c r="O99" s="148"/>
      <c r="P99" s="148"/>
      <c r="Q99" s="148"/>
      <c r="R99" s="148"/>
      <c r="S99" s="148"/>
      <c r="T99" s="148"/>
      <c r="U99" s="148"/>
      <c r="V99" s="148"/>
      <c r="W99" s="148"/>
      <c r="X99" s="148"/>
      <c r="Y99" s="148"/>
      <c r="Z99" s="148"/>
      <c r="AA99" s="148"/>
      <c r="AB99" s="148"/>
      <c r="AC99" s="148"/>
      <c r="AD99" s="148"/>
      <c r="AE99" s="148"/>
      <c r="AF99" s="148"/>
      <c r="AG99" s="148"/>
      <c r="AH99" s="148"/>
      <c r="AI99" s="148"/>
      <c r="AJ99" s="148"/>
      <c r="AK99" s="148"/>
    </row>
    <row r="100" spans="1:37" s="152" customFormat="1" ht="13.15" customHeight="1" x14ac:dyDescent="0.2">
      <c r="A100" s="147" t="s">
        <v>930</v>
      </c>
      <c r="B100" s="259"/>
      <c r="C100" s="260"/>
      <c r="D100" s="260"/>
      <c r="E100" s="260"/>
      <c r="F100" s="260"/>
      <c r="G100" s="260"/>
      <c r="H100" s="260"/>
      <c r="I100" s="260"/>
      <c r="J100" s="260"/>
      <c r="K100" s="260"/>
      <c r="L100" s="260"/>
      <c r="M100" s="260"/>
      <c r="N100" s="260"/>
      <c r="O100" s="260"/>
      <c r="P100" s="260"/>
      <c r="Q100" s="260"/>
      <c r="R100" s="260"/>
      <c r="S100" s="260"/>
      <c r="T100" s="260"/>
      <c r="U100" s="260"/>
      <c r="V100" s="260"/>
      <c r="W100" s="260"/>
      <c r="X100" s="260"/>
      <c r="Y100" s="260"/>
      <c r="Z100" s="260"/>
      <c r="AA100" s="260"/>
      <c r="AB100" s="260"/>
      <c r="AC100" s="260"/>
      <c r="AD100" s="260"/>
      <c r="AE100" s="260"/>
      <c r="AF100" s="260"/>
      <c r="AG100" s="260"/>
      <c r="AH100" s="260"/>
      <c r="AI100" s="260"/>
      <c r="AJ100" s="260"/>
      <c r="AK100" s="260"/>
    </row>
    <row r="101" spans="1:37" s="152" customFormat="1" ht="13.15" customHeight="1" x14ac:dyDescent="0.2">
      <c r="A101" s="147" t="s">
        <v>920</v>
      </c>
      <c r="B101" s="259"/>
      <c r="C101" s="260"/>
      <c r="D101" s="260"/>
      <c r="E101" s="260"/>
      <c r="F101" s="260"/>
      <c r="G101" s="260"/>
      <c r="H101" s="260"/>
      <c r="I101" s="260"/>
      <c r="J101" s="260"/>
      <c r="K101" s="260"/>
      <c r="L101" s="260"/>
      <c r="M101" s="260"/>
      <c r="N101" s="260"/>
      <c r="O101" s="260"/>
      <c r="P101" s="260"/>
      <c r="Q101" s="260"/>
      <c r="R101" s="260"/>
      <c r="S101" s="260"/>
      <c r="T101" s="260"/>
      <c r="U101" s="260"/>
      <c r="V101" s="260"/>
      <c r="W101" s="260"/>
      <c r="X101" s="260"/>
      <c r="Y101" s="260"/>
      <c r="Z101" s="260"/>
      <c r="AA101" s="260"/>
      <c r="AB101" s="260"/>
      <c r="AC101" s="260"/>
      <c r="AD101" s="260"/>
      <c r="AE101" s="260"/>
      <c r="AF101" s="260"/>
      <c r="AG101" s="260"/>
      <c r="AH101" s="260"/>
      <c r="AI101" s="260"/>
      <c r="AJ101" s="260"/>
      <c r="AK101" s="260"/>
    </row>
    <row r="102" spans="1:37" s="152" customFormat="1" ht="13.15" customHeight="1" x14ac:dyDescent="0.2">
      <c r="A102" s="147" t="s">
        <v>921</v>
      </c>
      <c r="B102" s="259"/>
      <c r="C102" s="148"/>
      <c r="D102" s="148"/>
      <c r="E102" s="148"/>
      <c r="F102" s="148"/>
      <c r="G102" s="148"/>
      <c r="H102" s="148"/>
      <c r="I102" s="148"/>
      <c r="J102" s="148"/>
      <c r="K102" s="148"/>
      <c r="L102" s="148"/>
      <c r="M102" s="148"/>
      <c r="N102" s="148"/>
      <c r="O102" s="148"/>
      <c r="P102" s="148"/>
      <c r="Q102" s="148"/>
      <c r="R102" s="148"/>
      <c r="S102" s="148"/>
      <c r="T102" s="148"/>
      <c r="U102" s="148"/>
      <c r="V102" s="148"/>
      <c r="W102" s="148"/>
      <c r="X102" s="148"/>
      <c r="Y102" s="148"/>
      <c r="Z102" s="148"/>
      <c r="AA102" s="148"/>
      <c r="AB102" s="148"/>
      <c r="AC102" s="148"/>
      <c r="AD102" s="148"/>
      <c r="AE102" s="148"/>
      <c r="AF102" s="148"/>
      <c r="AG102" s="148"/>
      <c r="AH102" s="148"/>
      <c r="AI102" s="148"/>
      <c r="AJ102" s="148"/>
      <c r="AK102" s="148"/>
    </row>
    <row r="103" spans="1:37" s="152" customFormat="1" ht="13.15" customHeight="1" x14ac:dyDescent="0.2">
      <c r="A103" s="258" t="s">
        <v>948</v>
      </c>
      <c r="B103" s="259"/>
      <c r="C103" s="148"/>
      <c r="D103" s="148"/>
      <c r="E103" s="148"/>
      <c r="F103" s="148"/>
      <c r="G103" s="148"/>
      <c r="H103" s="148"/>
      <c r="I103" s="148"/>
      <c r="J103" s="148"/>
      <c r="K103" s="148"/>
      <c r="L103" s="148"/>
      <c r="M103" s="148"/>
      <c r="N103" s="148"/>
      <c r="O103" s="148"/>
      <c r="P103" s="148"/>
      <c r="Q103" s="148"/>
      <c r="R103" s="148"/>
      <c r="S103" s="148"/>
      <c r="T103" s="148"/>
      <c r="U103" s="148"/>
      <c r="V103" s="148"/>
      <c r="W103" s="148"/>
      <c r="X103" s="148"/>
      <c r="Y103" s="148"/>
      <c r="Z103" s="148"/>
      <c r="AA103" s="148"/>
      <c r="AB103" s="148"/>
      <c r="AC103" s="148"/>
      <c r="AD103" s="148"/>
      <c r="AE103" s="148"/>
      <c r="AF103" s="148"/>
      <c r="AG103" s="148"/>
      <c r="AH103" s="148"/>
      <c r="AI103" s="148"/>
      <c r="AJ103" s="148"/>
      <c r="AK103" s="148"/>
    </row>
    <row r="104" spans="1:37" s="152" customFormat="1" ht="13.15" customHeight="1" x14ac:dyDescent="0.2">
      <c r="A104" s="147" t="s">
        <v>930</v>
      </c>
      <c r="B104" s="259"/>
      <c r="C104" s="260"/>
      <c r="D104" s="260"/>
      <c r="E104" s="260"/>
      <c r="F104" s="260"/>
      <c r="G104" s="260"/>
      <c r="H104" s="260"/>
      <c r="I104" s="260"/>
      <c r="J104" s="260"/>
      <c r="K104" s="260"/>
      <c r="L104" s="260"/>
      <c r="M104" s="260"/>
      <c r="N104" s="260"/>
      <c r="O104" s="260"/>
      <c r="P104" s="260"/>
      <c r="Q104" s="260"/>
      <c r="R104" s="260"/>
      <c r="S104" s="260"/>
      <c r="T104" s="260"/>
      <c r="U104" s="260"/>
      <c r="V104" s="260"/>
      <c r="W104" s="260"/>
      <c r="X104" s="260"/>
      <c r="Y104" s="260"/>
      <c r="Z104" s="260"/>
      <c r="AA104" s="260"/>
      <c r="AB104" s="260"/>
      <c r="AC104" s="260"/>
      <c r="AD104" s="260"/>
      <c r="AE104" s="260"/>
      <c r="AF104" s="260"/>
      <c r="AG104" s="260"/>
      <c r="AH104" s="260"/>
      <c r="AI104" s="260"/>
      <c r="AJ104" s="260"/>
      <c r="AK104" s="260"/>
    </row>
    <row r="105" spans="1:37" s="152" customFormat="1" ht="13.15" customHeight="1" x14ac:dyDescent="0.2">
      <c r="A105" s="147" t="s">
        <v>920</v>
      </c>
      <c r="B105" s="259"/>
      <c r="C105" s="260"/>
      <c r="D105" s="260"/>
      <c r="E105" s="260"/>
      <c r="F105" s="260"/>
      <c r="G105" s="260"/>
      <c r="H105" s="260"/>
      <c r="I105" s="260"/>
      <c r="J105" s="260"/>
      <c r="K105" s="260"/>
      <c r="L105" s="260"/>
      <c r="M105" s="260"/>
      <c r="N105" s="260"/>
      <c r="O105" s="260"/>
      <c r="P105" s="260"/>
      <c r="Q105" s="260"/>
      <c r="R105" s="260"/>
      <c r="S105" s="260"/>
      <c r="T105" s="260"/>
      <c r="U105" s="260"/>
      <c r="V105" s="260"/>
      <c r="W105" s="260"/>
      <c r="X105" s="260"/>
      <c r="Y105" s="260"/>
      <c r="Z105" s="260"/>
      <c r="AA105" s="260"/>
      <c r="AB105" s="260"/>
      <c r="AC105" s="260"/>
      <c r="AD105" s="260"/>
      <c r="AE105" s="260"/>
      <c r="AF105" s="260"/>
      <c r="AG105" s="260"/>
      <c r="AH105" s="260"/>
      <c r="AI105" s="260"/>
      <c r="AJ105" s="260"/>
      <c r="AK105" s="260"/>
    </row>
    <row r="106" spans="1:37" s="152" customFormat="1" ht="13.15" customHeight="1" x14ac:dyDescent="0.2">
      <c r="A106" s="147" t="s">
        <v>921</v>
      </c>
      <c r="B106" s="259"/>
      <c r="C106" s="148"/>
      <c r="D106" s="148"/>
      <c r="E106" s="148"/>
      <c r="F106" s="148"/>
      <c r="G106" s="148"/>
      <c r="H106" s="148"/>
      <c r="I106" s="148"/>
      <c r="J106" s="148"/>
      <c r="K106" s="148"/>
      <c r="L106" s="148"/>
      <c r="M106" s="148"/>
      <c r="N106" s="148"/>
      <c r="O106" s="148"/>
      <c r="P106" s="148"/>
      <c r="Q106" s="148"/>
      <c r="R106" s="148"/>
      <c r="S106" s="148"/>
      <c r="T106" s="148"/>
      <c r="U106" s="148"/>
      <c r="V106" s="148"/>
      <c r="W106" s="148"/>
      <c r="X106" s="148"/>
      <c r="Y106" s="148"/>
      <c r="Z106" s="148"/>
      <c r="AA106" s="148"/>
      <c r="AB106" s="148"/>
      <c r="AC106" s="148"/>
      <c r="AD106" s="148"/>
      <c r="AE106" s="148"/>
      <c r="AF106" s="148"/>
      <c r="AG106" s="148"/>
      <c r="AH106" s="148"/>
      <c r="AI106" s="148"/>
      <c r="AJ106" s="148"/>
      <c r="AK106" s="148"/>
    </row>
    <row r="107" spans="1:37" s="152" customFormat="1" ht="13.15" customHeight="1" x14ac:dyDescent="0.2">
      <c r="A107" s="258" t="s">
        <v>949</v>
      </c>
      <c r="B107" s="259"/>
      <c r="C107" s="148"/>
      <c r="D107" s="148"/>
      <c r="E107" s="148"/>
      <c r="F107" s="148"/>
      <c r="G107" s="148"/>
      <c r="H107" s="148"/>
      <c r="I107" s="148"/>
      <c r="J107" s="148"/>
      <c r="K107" s="148"/>
      <c r="L107" s="148"/>
      <c r="M107" s="148"/>
      <c r="N107" s="148"/>
      <c r="O107" s="148"/>
      <c r="P107" s="148"/>
      <c r="Q107" s="148"/>
      <c r="R107" s="148"/>
      <c r="S107" s="148"/>
      <c r="T107" s="148"/>
      <c r="U107" s="148"/>
      <c r="V107" s="148"/>
      <c r="W107" s="148"/>
      <c r="X107" s="148"/>
      <c r="Y107" s="148"/>
      <c r="Z107" s="148"/>
      <c r="AA107" s="148"/>
      <c r="AB107" s="148"/>
      <c r="AC107" s="148"/>
      <c r="AD107" s="148"/>
      <c r="AE107" s="148"/>
      <c r="AF107" s="148"/>
      <c r="AG107" s="148"/>
      <c r="AH107" s="148"/>
      <c r="AI107" s="148"/>
      <c r="AJ107" s="148"/>
      <c r="AK107" s="148"/>
    </row>
    <row r="108" spans="1:37" s="152" customFormat="1" ht="13.15" customHeight="1" x14ac:dyDescent="0.2">
      <c r="A108" s="147" t="s">
        <v>930</v>
      </c>
      <c r="B108" s="259"/>
      <c r="C108" s="260"/>
      <c r="D108" s="260"/>
      <c r="E108" s="260"/>
      <c r="F108" s="260"/>
      <c r="G108" s="260"/>
      <c r="H108" s="260"/>
      <c r="I108" s="260"/>
      <c r="J108" s="260"/>
      <c r="K108" s="260"/>
      <c r="L108" s="260"/>
      <c r="M108" s="260"/>
      <c r="N108" s="260"/>
      <c r="O108" s="260"/>
      <c r="P108" s="260"/>
      <c r="Q108" s="260"/>
      <c r="R108" s="260"/>
      <c r="S108" s="260"/>
      <c r="T108" s="260"/>
      <c r="U108" s="260"/>
      <c r="V108" s="260"/>
      <c r="W108" s="260"/>
      <c r="X108" s="260"/>
      <c r="Y108" s="260"/>
      <c r="Z108" s="260"/>
      <c r="AA108" s="260"/>
      <c r="AB108" s="260"/>
      <c r="AC108" s="260"/>
      <c r="AD108" s="260"/>
      <c r="AE108" s="260"/>
      <c r="AF108" s="260"/>
      <c r="AG108" s="260"/>
      <c r="AH108" s="260"/>
      <c r="AI108" s="260"/>
      <c r="AJ108" s="260"/>
      <c r="AK108" s="260"/>
    </row>
    <row r="109" spans="1:37" s="152" customFormat="1" ht="13.15" customHeight="1" x14ac:dyDescent="0.2">
      <c r="A109" s="147" t="s">
        <v>920</v>
      </c>
      <c r="B109" s="259"/>
      <c r="C109" s="260"/>
      <c r="D109" s="260"/>
      <c r="E109" s="260"/>
      <c r="F109" s="260"/>
      <c r="G109" s="260"/>
      <c r="H109" s="260"/>
      <c r="I109" s="260"/>
      <c r="J109" s="260"/>
      <c r="K109" s="260"/>
      <c r="L109" s="260"/>
      <c r="M109" s="260"/>
      <c r="N109" s="260"/>
      <c r="O109" s="260"/>
      <c r="P109" s="260"/>
      <c r="Q109" s="260"/>
      <c r="R109" s="260"/>
      <c r="S109" s="260"/>
      <c r="T109" s="260"/>
      <c r="U109" s="260"/>
      <c r="V109" s="260"/>
      <c r="W109" s="260"/>
      <c r="X109" s="260"/>
      <c r="Y109" s="260"/>
      <c r="Z109" s="260"/>
      <c r="AA109" s="260"/>
      <c r="AB109" s="260"/>
      <c r="AC109" s="260"/>
      <c r="AD109" s="260"/>
      <c r="AE109" s="260"/>
      <c r="AF109" s="260"/>
      <c r="AG109" s="260"/>
      <c r="AH109" s="260"/>
      <c r="AI109" s="260"/>
      <c r="AJ109" s="260"/>
      <c r="AK109" s="260"/>
    </row>
    <row r="110" spans="1:37" s="152" customFormat="1" ht="13.15" customHeight="1" x14ac:dyDescent="0.2">
      <c r="A110" s="147" t="s">
        <v>921</v>
      </c>
      <c r="B110" s="259"/>
      <c r="C110" s="148"/>
      <c r="D110" s="148"/>
      <c r="E110" s="148"/>
      <c r="F110" s="148"/>
      <c r="G110" s="148"/>
      <c r="H110" s="148"/>
      <c r="I110" s="148"/>
      <c r="J110" s="148"/>
      <c r="K110" s="148"/>
      <c r="L110" s="148"/>
      <c r="M110" s="148"/>
      <c r="N110" s="148"/>
      <c r="O110" s="148"/>
      <c r="P110" s="148"/>
      <c r="Q110" s="148"/>
      <c r="R110" s="148"/>
      <c r="S110" s="148"/>
      <c r="T110" s="148"/>
      <c r="U110" s="148"/>
      <c r="V110" s="148"/>
      <c r="W110" s="148"/>
      <c r="X110" s="148"/>
      <c r="Y110" s="148"/>
      <c r="Z110" s="148"/>
      <c r="AA110" s="148"/>
      <c r="AB110" s="148"/>
      <c r="AC110" s="148"/>
      <c r="AD110" s="148"/>
      <c r="AE110" s="148"/>
      <c r="AF110" s="148"/>
      <c r="AG110" s="148"/>
      <c r="AH110" s="148"/>
      <c r="AI110" s="148"/>
      <c r="AJ110" s="148"/>
      <c r="AK110" s="148"/>
    </row>
    <row r="111" spans="1:37" s="152" customFormat="1" ht="13.15" customHeight="1" x14ac:dyDescent="0.2">
      <c r="A111" s="258" t="s">
        <v>950</v>
      </c>
      <c r="B111" s="259"/>
      <c r="C111" s="261"/>
      <c r="D111" s="261"/>
      <c r="E111" s="261"/>
      <c r="F111" s="261"/>
      <c r="G111" s="261"/>
      <c r="H111" s="261"/>
      <c r="I111" s="261"/>
      <c r="J111" s="261"/>
      <c r="K111" s="261"/>
      <c r="L111" s="261"/>
      <c r="M111" s="261"/>
      <c r="N111" s="261"/>
      <c r="O111" s="261"/>
      <c r="P111" s="261"/>
      <c r="Q111" s="261"/>
      <c r="R111" s="261"/>
      <c r="S111" s="261"/>
      <c r="T111" s="261"/>
      <c r="U111" s="261"/>
      <c r="V111" s="261"/>
      <c r="W111" s="261"/>
      <c r="X111" s="261"/>
      <c r="Y111" s="261"/>
      <c r="Z111" s="261"/>
      <c r="AA111" s="261"/>
      <c r="AB111" s="261"/>
      <c r="AC111" s="261"/>
      <c r="AD111" s="261"/>
      <c r="AE111" s="261"/>
      <c r="AF111" s="261"/>
      <c r="AG111" s="261"/>
      <c r="AH111" s="261"/>
      <c r="AI111" s="261"/>
      <c r="AJ111" s="261"/>
      <c r="AK111" s="261"/>
    </row>
    <row r="112" spans="1:37" s="152" customFormat="1" ht="13.15" customHeight="1" x14ac:dyDescent="0.2">
      <c r="A112" s="147" t="s">
        <v>919</v>
      </c>
      <c r="B112" s="259"/>
      <c r="C112" s="260"/>
      <c r="D112" s="260"/>
      <c r="E112" s="260"/>
      <c r="F112" s="260"/>
      <c r="G112" s="260"/>
      <c r="H112" s="260"/>
      <c r="I112" s="260"/>
      <c r="J112" s="260"/>
      <c r="K112" s="260"/>
      <c r="L112" s="260"/>
      <c r="M112" s="260"/>
      <c r="N112" s="260"/>
      <c r="O112" s="260"/>
      <c r="P112" s="260"/>
      <c r="Q112" s="260"/>
      <c r="R112" s="260"/>
      <c r="S112" s="260"/>
      <c r="T112" s="260"/>
      <c r="U112" s="260"/>
      <c r="V112" s="260"/>
      <c r="W112" s="260"/>
      <c r="X112" s="260"/>
      <c r="Y112" s="260"/>
      <c r="Z112" s="260"/>
      <c r="AA112" s="260"/>
      <c r="AB112" s="260"/>
      <c r="AC112" s="260"/>
      <c r="AD112" s="260"/>
      <c r="AE112" s="260"/>
      <c r="AF112" s="260"/>
      <c r="AG112" s="260"/>
      <c r="AH112" s="260"/>
      <c r="AI112" s="260"/>
      <c r="AJ112" s="260"/>
      <c r="AK112" s="260"/>
    </row>
    <row r="113" spans="1:37" s="152" customFormat="1" ht="13.15" customHeight="1" x14ac:dyDescent="0.2">
      <c r="A113" s="147" t="s">
        <v>920</v>
      </c>
      <c r="B113" s="259"/>
      <c r="C113" s="260"/>
      <c r="D113" s="260"/>
      <c r="E113" s="260"/>
      <c r="F113" s="260"/>
      <c r="G113" s="260"/>
      <c r="H113" s="260"/>
      <c r="I113" s="260"/>
      <c r="J113" s="260"/>
      <c r="K113" s="260"/>
      <c r="L113" s="260"/>
      <c r="M113" s="260"/>
      <c r="N113" s="260"/>
      <c r="O113" s="260"/>
      <c r="P113" s="260"/>
      <c r="Q113" s="260"/>
      <c r="R113" s="260"/>
      <c r="S113" s="260"/>
      <c r="T113" s="260"/>
      <c r="U113" s="260"/>
      <c r="V113" s="260"/>
      <c r="W113" s="260"/>
      <c r="X113" s="260"/>
      <c r="Y113" s="260"/>
      <c r="Z113" s="260"/>
      <c r="AA113" s="260"/>
      <c r="AB113" s="260"/>
      <c r="AC113" s="260"/>
      <c r="AD113" s="260"/>
      <c r="AE113" s="260"/>
      <c r="AF113" s="260"/>
      <c r="AG113" s="260"/>
      <c r="AH113" s="260"/>
      <c r="AI113" s="260"/>
      <c r="AJ113" s="260"/>
      <c r="AK113" s="260"/>
    </row>
    <row r="114" spans="1:37" s="152" customFormat="1" ht="13.15" customHeight="1" x14ac:dyDescent="0.2">
      <c r="A114" s="147" t="s">
        <v>921</v>
      </c>
      <c r="B114" s="259"/>
      <c r="C114" s="148"/>
      <c r="D114" s="148"/>
      <c r="E114" s="148"/>
      <c r="F114" s="148"/>
      <c r="G114" s="148"/>
      <c r="H114" s="148"/>
      <c r="I114" s="148"/>
      <c r="J114" s="148"/>
      <c r="K114" s="148"/>
      <c r="L114" s="148"/>
      <c r="M114" s="148"/>
      <c r="N114" s="148"/>
      <c r="O114" s="148"/>
      <c r="P114" s="148"/>
      <c r="Q114" s="148"/>
      <c r="R114" s="148"/>
      <c r="S114" s="148"/>
      <c r="T114" s="148"/>
      <c r="U114" s="148"/>
      <c r="V114" s="148"/>
      <c r="W114" s="148"/>
      <c r="X114" s="148"/>
      <c r="Y114" s="148"/>
      <c r="Z114" s="148"/>
      <c r="AA114" s="148"/>
      <c r="AB114" s="148"/>
      <c r="AC114" s="148"/>
      <c r="AD114" s="148"/>
      <c r="AE114" s="148"/>
      <c r="AF114" s="148"/>
      <c r="AG114" s="148"/>
      <c r="AH114" s="148"/>
      <c r="AI114" s="148"/>
      <c r="AJ114" s="148"/>
      <c r="AK114" s="148"/>
    </row>
    <row r="115" spans="1:37" s="152" customFormat="1" ht="13.15" customHeight="1" x14ac:dyDescent="0.2">
      <c r="A115" s="147"/>
      <c r="B115" s="259"/>
      <c r="C115" s="148"/>
      <c r="D115" s="148"/>
      <c r="E115" s="148"/>
      <c r="F115" s="148"/>
      <c r="G115" s="148"/>
      <c r="H115" s="148"/>
      <c r="I115" s="148"/>
      <c r="J115" s="148"/>
      <c r="K115" s="148"/>
      <c r="L115" s="148"/>
      <c r="M115" s="148"/>
      <c r="N115" s="148"/>
      <c r="O115" s="148"/>
      <c r="P115" s="148"/>
      <c r="Q115" s="148"/>
      <c r="R115" s="148"/>
      <c r="S115" s="148"/>
      <c r="T115" s="148"/>
      <c r="U115" s="148"/>
      <c r="V115" s="148"/>
      <c r="W115" s="148"/>
      <c r="X115" s="148"/>
      <c r="Y115" s="148"/>
      <c r="Z115" s="148"/>
      <c r="AA115" s="148"/>
      <c r="AB115" s="148"/>
      <c r="AC115" s="148"/>
      <c r="AD115" s="148"/>
      <c r="AE115" s="148"/>
      <c r="AF115" s="148"/>
      <c r="AG115" s="148"/>
      <c r="AH115" s="148"/>
      <c r="AI115" s="148"/>
      <c r="AJ115" s="148"/>
      <c r="AK115" s="148"/>
    </row>
    <row r="116" spans="1:37" s="152" customFormat="1" ht="13.15" customHeight="1" x14ac:dyDescent="0.2">
      <c r="A116" s="258" t="s">
        <v>951</v>
      </c>
      <c r="B116" s="259"/>
      <c r="C116" s="261"/>
      <c r="D116" s="261"/>
      <c r="E116" s="261"/>
      <c r="F116" s="261"/>
      <c r="G116" s="261"/>
      <c r="H116" s="261"/>
      <c r="I116" s="261"/>
      <c r="J116" s="261"/>
      <c r="K116" s="261"/>
      <c r="L116" s="261"/>
      <c r="M116" s="261"/>
      <c r="N116" s="261"/>
      <c r="O116" s="261"/>
      <c r="P116" s="261"/>
      <c r="Q116" s="261"/>
      <c r="R116" s="261"/>
      <c r="S116" s="261"/>
      <c r="T116" s="261"/>
      <c r="U116" s="261"/>
      <c r="V116" s="261"/>
      <c r="W116" s="261"/>
      <c r="X116" s="261"/>
      <c r="Y116" s="261"/>
      <c r="Z116" s="261"/>
      <c r="AA116" s="261"/>
      <c r="AB116" s="261"/>
      <c r="AC116" s="261"/>
      <c r="AD116" s="261"/>
      <c r="AE116" s="261"/>
      <c r="AF116" s="261"/>
      <c r="AG116" s="261"/>
      <c r="AH116" s="261"/>
      <c r="AI116" s="261"/>
      <c r="AJ116" s="261"/>
      <c r="AK116" s="261"/>
    </row>
    <row r="117" spans="1:37" s="152" customFormat="1" ht="13.15" customHeight="1" x14ac:dyDescent="0.2">
      <c r="A117" s="147" t="s">
        <v>952</v>
      </c>
      <c r="B117" s="259"/>
      <c r="C117" s="148"/>
      <c r="D117" s="148"/>
      <c r="E117" s="148"/>
      <c r="F117" s="148"/>
      <c r="G117" s="148"/>
      <c r="H117" s="148"/>
      <c r="I117" s="148"/>
      <c r="J117" s="148"/>
      <c r="K117" s="148"/>
      <c r="L117" s="148"/>
      <c r="M117" s="148"/>
      <c r="N117" s="148"/>
      <c r="O117" s="148"/>
      <c r="P117" s="148"/>
      <c r="Q117" s="148"/>
      <c r="R117" s="148"/>
      <c r="S117" s="148"/>
      <c r="T117" s="148"/>
      <c r="U117" s="148"/>
      <c r="V117" s="148"/>
      <c r="W117" s="148"/>
      <c r="X117" s="148"/>
      <c r="Y117" s="148"/>
      <c r="Z117" s="148"/>
      <c r="AA117" s="148"/>
      <c r="AB117" s="148"/>
      <c r="AC117" s="148"/>
      <c r="AD117" s="148"/>
      <c r="AE117" s="148"/>
      <c r="AF117" s="148"/>
      <c r="AG117" s="148"/>
      <c r="AH117" s="148"/>
      <c r="AI117" s="148"/>
      <c r="AJ117" s="148"/>
      <c r="AK117" s="148"/>
    </row>
    <row r="118" spans="1:37" s="152" customFormat="1" ht="13.15" customHeight="1" x14ac:dyDescent="0.2">
      <c r="A118" s="147" t="s">
        <v>953</v>
      </c>
      <c r="B118" s="259"/>
      <c r="C118" s="148"/>
      <c r="D118" s="148"/>
      <c r="E118" s="148"/>
      <c r="F118" s="148"/>
      <c r="G118" s="148"/>
      <c r="H118" s="148"/>
      <c r="I118" s="148"/>
      <c r="J118" s="148"/>
      <c r="K118" s="148"/>
      <c r="L118" s="148"/>
      <c r="M118" s="148"/>
      <c r="N118" s="148"/>
      <c r="O118" s="148"/>
      <c r="P118" s="148"/>
      <c r="Q118" s="148"/>
      <c r="R118" s="148"/>
      <c r="S118" s="148"/>
      <c r="T118" s="148"/>
      <c r="U118" s="148"/>
      <c r="V118" s="148"/>
      <c r="W118" s="148"/>
      <c r="X118" s="148"/>
      <c r="Y118" s="148"/>
      <c r="Z118" s="148"/>
      <c r="AA118" s="148"/>
      <c r="AB118" s="148"/>
      <c r="AC118" s="148"/>
      <c r="AD118" s="148"/>
      <c r="AE118" s="148"/>
      <c r="AF118" s="148"/>
      <c r="AG118" s="148"/>
      <c r="AH118" s="148"/>
      <c r="AI118" s="148"/>
      <c r="AJ118" s="148"/>
      <c r="AK118" s="148"/>
    </row>
    <row r="119" spans="1:37" s="152" customFormat="1" ht="13.15" customHeight="1" x14ac:dyDescent="0.2">
      <c r="A119" s="147" t="s">
        <v>954</v>
      </c>
      <c r="B119" s="259"/>
      <c r="C119" s="148"/>
      <c r="D119" s="148"/>
      <c r="E119" s="148"/>
      <c r="F119" s="148"/>
      <c r="G119" s="148"/>
      <c r="H119" s="148"/>
      <c r="I119" s="148"/>
      <c r="J119" s="148"/>
      <c r="K119" s="148"/>
      <c r="L119" s="148"/>
      <c r="M119" s="148"/>
      <c r="N119" s="148"/>
      <c r="O119" s="148"/>
      <c r="P119" s="148"/>
      <c r="Q119" s="148"/>
      <c r="R119" s="148"/>
      <c r="S119" s="148"/>
      <c r="T119" s="148"/>
      <c r="U119" s="148"/>
      <c r="V119" s="148"/>
      <c r="W119" s="148"/>
      <c r="X119" s="148"/>
      <c r="Y119" s="148"/>
      <c r="Z119" s="148"/>
      <c r="AA119" s="148"/>
      <c r="AB119" s="148"/>
      <c r="AC119" s="148"/>
      <c r="AD119" s="148"/>
      <c r="AE119" s="148"/>
      <c r="AF119" s="148"/>
      <c r="AG119" s="148"/>
      <c r="AH119" s="148"/>
      <c r="AI119" s="148"/>
      <c r="AJ119" s="148"/>
      <c r="AK119" s="148"/>
    </row>
    <row r="120" spans="1:37" s="152" customFormat="1" ht="13.15" customHeight="1" x14ac:dyDescent="0.2">
      <c r="A120" s="147" t="s">
        <v>955</v>
      </c>
      <c r="B120" s="259"/>
      <c r="C120" s="148"/>
      <c r="D120" s="148"/>
      <c r="E120" s="148"/>
      <c r="F120" s="148"/>
      <c r="G120" s="148"/>
      <c r="H120" s="148"/>
      <c r="I120" s="148"/>
      <c r="J120" s="148"/>
      <c r="K120" s="148"/>
      <c r="L120" s="148"/>
      <c r="M120" s="148"/>
      <c r="N120" s="148"/>
      <c r="O120" s="148"/>
      <c r="P120" s="148"/>
      <c r="Q120" s="148"/>
      <c r="R120" s="148"/>
      <c r="S120" s="148"/>
      <c r="T120" s="148"/>
      <c r="U120" s="148"/>
      <c r="V120" s="148"/>
      <c r="W120" s="148"/>
      <c r="X120" s="148"/>
      <c r="Y120" s="148"/>
      <c r="Z120" s="148"/>
      <c r="AA120" s="148"/>
      <c r="AB120" s="148"/>
      <c r="AC120" s="148"/>
      <c r="AD120" s="148"/>
      <c r="AE120" s="148"/>
      <c r="AF120" s="148"/>
      <c r="AG120" s="148"/>
      <c r="AH120" s="148"/>
      <c r="AI120" s="148"/>
      <c r="AJ120" s="148"/>
      <c r="AK120" s="148"/>
    </row>
    <row r="121" spans="1:37" s="152" customFormat="1" ht="13.15" customHeight="1" x14ac:dyDescent="0.2">
      <c r="A121" s="147" t="s">
        <v>956</v>
      </c>
      <c r="B121" s="259"/>
      <c r="C121" s="148"/>
      <c r="D121" s="148"/>
      <c r="E121" s="148"/>
      <c r="F121" s="148"/>
      <c r="G121" s="148"/>
      <c r="H121" s="148"/>
      <c r="I121" s="148"/>
      <c r="J121" s="148"/>
      <c r="K121" s="148"/>
      <c r="L121" s="148"/>
      <c r="M121" s="148"/>
      <c r="N121" s="148"/>
      <c r="O121" s="148"/>
      <c r="P121" s="148"/>
      <c r="Q121" s="148"/>
      <c r="R121" s="148"/>
      <c r="S121" s="148"/>
      <c r="T121" s="148"/>
      <c r="U121" s="148"/>
      <c r="V121" s="148"/>
      <c r="W121" s="148"/>
      <c r="X121" s="148"/>
      <c r="Y121" s="148"/>
      <c r="Z121" s="148"/>
      <c r="AA121" s="148"/>
      <c r="AB121" s="148"/>
      <c r="AC121" s="148"/>
      <c r="AD121" s="148"/>
      <c r="AE121" s="148"/>
      <c r="AF121" s="148"/>
      <c r="AG121" s="148"/>
      <c r="AH121" s="148"/>
      <c r="AI121" s="148"/>
      <c r="AJ121" s="148"/>
      <c r="AK121" s="148"/>
    </row>
    <row r="122" spans="1:37" s="152" customFormat="1" ht="13.15" customHeight="1" x14ac:dyDescent="0.2">
      <c r="A122" s="147" t="s">
        <v>957</v>
      </c>
      <c r="B122" s="259"/>
      <c r="C122" s="148"/>
      <c r="D122" s="148"/>
      <c r="E122" s="148"/>
      <c r="F122" s="148"/>
      <c r="G122" s="148"/>
      <c r="H122" s="148"/>
      <c r="I122" s="148"/>
      <c r="J122" s="148"/>
      <c r="K122" s="148"/>
      <c r="L122" s="148"/>
      <c r="M122" s="148"/>
      <c r="N122" s="148"/>
      <c r="O122" s="148"/>
      <c r="P122" s="148"/>
      <c r="Q122" s="148"/>
      <c r="R122" s="148"/>
      <c r="S122" s="148"/>
      <c r="T122" s="148"/>
      <c r="U122" s="148"/>
      <c r="V122" s="148"/>
      <c r="W122" s="148"/>
      <c r="X122" s="148"/>
      <c r="Y122" s="148"/>
      <c r="Z122" s="148"/>
      <c r="AA122" s="148"/>
      <c r="AB122" s="148"/>
      <c r="AC122" s="148"/>
      <c r="AD122" s="148"/>
      <c r="AE122" s="148"/>
      <c r="AF122" s="148"/>
      <c r="AG122" s="148"/>
      <c r="AH122" s="148"/>
      <c r="AI122" s="148"/>
      <c r="AJ122" s="148"/>
      <c r="AK122" s="148"/>
    </row>
    <row r="123" spans="1:37" s="152" customFormat="1" ht="13.15" customHeight="1" x14ac:dyDescent="0.2">
      <c r="A123" s="147" t="s">
        <v>958</v>
      </c>
      <c r="B123" s="259"/>
      <c r="C123" s="148"/>
      <c r="D123" s="148"/>
      <c r="E123" s="148"/>
      <c r="F123" s="148"/>
      <c r="G123" s="148"/>
      <c r="H123" s="148"/>
      <c r="I123" s="148"/>
      <c r="J123" s="148"/>
      <c r="K123" s="148"/>
      <c r="L123" s="148"/>
      <c r="M123" s="148"/>
      <c r="N123" s="148"/>
      <c r="O123" s="148"/>
      <c r="P123" s="148"/>
      <c r="Q123" s="148"/>
      <c r="R123" s="148"/>
      <c r="S123" s="148"/>
      <c r="T123" s="148"/>
      <c r="U123" s="148"/>
      <c r="V123" s="148"/>
      <c r="W123" s="148"/>
      <c r="X123" s="148"/>
      <c r="Y123" s="148"/>
      <c r="Z123" s="148"/>
      <c r="AA123" s="148"/>
      <c r="AB123" s="148"/>
      <c r="AC123" s="148"/>
      <c r="AD123" s="148"/>
      <c r="AE123" s="148"/>
      <c r="AF123" s="148"/>
      <c r="AG123" s="148"/>
      <c r="AH123" s="148"/>
      <c r="AI123" s="148"/>
      <c r="AJ123" s="148"/>
      <c r="AK123" s="148"/>
    </row>
    <row r="124" spans="1:37" s="152" customFormat="1" ht="13.15" customHeight="1" x14ac:dyDescent="0.2">
      <c r="A124" s="147" t="s">
        <v>959</v>
      </c>
      <c r="B124" s="259"/>
      <c r="C124" s="148"/>
      <c r="D124" s="148"/>
      <c r="E124" s="148"/>
      <c r="F124" s="148"/>
      <c r="G124" s="148"/>
      <c r="H124" s="148"/>
      <c r="I124" s="148"/>
      <c r="J124" s="148"/>
      <c r="K124" s="148"/>
      <c r="L124" s="148"/>
      <c r="M124" s="148"/>
      <c r="N124" s="148"/>
      <c r="O124" s="148"/>
      <c r="P124" s="148"/>
      <c r="Q124" s="148"/>
      <c r="R124" s="148"/>
      <c r="S124" s="148"/>
      <c r="T124" s="148"/>
      <c r="U124" s="148"/>
      <c r="V124" s="148"/>
      <c r="W124" s="148"/>
      <c r="X124" s="148"/>
      <c r="Y124" s="148"/>
      <c r="Z124" s="148"/>
      <c r="AA124" s="148"/>
      <c r="AB124" s="148"/>
      <c r="AC124" s="148"/>
      <c r="AD124" s="148"/>
      <c r="AE124" s="148"/>
      <c r="AF124" s="148"/>
      <c r="AG124" s="148"/>
      <c r="AH124" s="148"/>
      <c r="AI124" s="148"/>
      <c r="AJ124" s="148"/>
      <c r="AK124" s="148"/>
    </row>
    <row r="125" spans="1:37" s="35" customFormat="1" ht="13.15" customHeight="1" x14ac:dyDescent="0.2">
      <c r="A125" s="258"/>
      <c r="B125" s="259"/>
    </row>
    <row r="126" spans="1:37" s="35" customFormat="1" ht="13.15" customHeight="1" x14ac:dyDescent="0.2">
      <c r="A126" s="258" t="s">
        <v>960</v>
      </c>
      <c r="B126" s="259"/>
      <c r="C126" s="261"/>
      <c r="D126" s="261"/>
      <c r="E126" s="261"/>
      <c r="F126" s="261"/>
      <c r="G126" s="261"/>
      <c r="H126" s="261"/>
      <c r="I126" s="261"/>
      <c r="J126" s="261"/>
      <c r="K126" s="261"/>
      <c r="L126" s="261"/>
      <c r="M126" s="261"/>
      <c r="N126" s="261"/>
      <c r="O126" s="261"/>
      <c r="P126" s="261"/>
      <c r="Q126" s="261"/>
      <c r="R126" s="261"/>
      <c r="S126" s="261"/>
      <c r="T126" s="261"/>
      <c r="U126" s="261"/>
      <c r="V126" s="261"/>
      <c r="W126" s="261"/>
      <c r="X126" s="261"/>
      <c r="Y126" s="261"/>
      <c r="Z126" s="261"/>
      <c r="AA126" s="261"/>
      <c r="AB126" s="261"/>
      <c r="AC126" s="261"/>
      <c r="AD126" s="261"/>
      <c r="AE126" s="261"/>
      <c r="AF126" s="261"/>
      <c r="AG126" s="261"/>
      <c r="AH126" s="261"/>
      <c r="AI126" s="261"/>
      <c r="AJ126" s="261"/>
      <c r="AK126" s="261"/>
    </row>
    <row r="127" spans="1:37" s="152" customFormat="1" ht="13.15" customHeight="1" x14ac:dyDescent="0.2">
      <c r="A127" s="448" t="s">
        <v>446</v>
      </c>
      <c r="B127" s="259"/>
      <c r="C127" s="449"/>
      <c r="D127" s="451"/>
      <c r="E127" s="451"/>
      <c r="F127" s="451"/>
      <c r="G127" s="451"/>
      <c r="H127" s="451"/>
      <c r="I127" s="451"/>
      <c r="J127" s="451"/>
      <c r="K127" s="451"/>
      <c r="L127" s="451"/>
      <c r="M127" s="451"/>
      <c r="N127" s="451"/>
      <c r="O127" s="451"/>
      <c r="P127" s="451"/>
      <c r="Q127" s="451"/>
      <c r="R127" s="451"/>
      <c r="S127" s="451"/>
      <c r="T127" s="451"/>
      <c r="U127" s="451"/>
      <c r="V127" s="451"/>
      <c r="W127" s="451"/>
      <c r="X127" s="451"/>
      <c r="Y127" s="451"/>
      <c r="Z127" s="451"/>
      <c r="AA127" s="451"/>
      <c r="AB127" s="451"/>
      <c r="AC127" s="451"/>
      <c r="AD127" s="451"/>
      <c r="AE127" s="451"/>
      <c r="AF127" s="451"/>
      <c r="AG127" s="451"/>
      <c r="AH127" s="451"/>
      <c r="AI127" s="451"/>
      <c r="AJ127" s="451"/>
      <c r="AK127" s="451"/>
    </row>
    <row r="128" spans="1:37" s="152" customFormat="1" ht="13.15" customHeight="1" x14ac:dyDescent="0.2">
      <c r="A128" s="448" t="s">
        <v>961</v>
      </c>
      <c r="B128" s="259"/>
      <c r="C128" s="449"/>
      <c r="D128" s="451"/>
      <c r="E128" s="451"/>
      <c r="F128" s="451"/>
      <c r="G128" s="451"/>
      <c r="H128" s="451"/>
      <c r="I128" s="451"/>
      <c r="J128" s="451"/>
      <c r="K128" s="451"/>
      <c r="L128" s="451"/>
      <c r="M128" s="451"/>
      <c r="N128" s="451"/>
      <c r="O128" s="451"/>
      <c r="P128" s="451"/>
      <c r="Q128" s="451"/>
      <c r="R128" s="451"/>
      <c r="S128" s="451"/>
      <c r="T128" s="451"/>
      <c r="U128" s="451"/>
      <c r="V128" s="451"/>
      <c r="W128" s="451"/>
      <c r="X128" s="451"/>
      <c r="Y128" s="451"/>
      <c r="Z128" s="451"/>
      <c r="AA128" s="451"/>
      <c r="AB128" s="451"/>
      <c r="AC128" s="451"/>
      <c r="AD128" s="451"/>
      <c r="AE128" s="451"/>
      <c r="AF128" s="451"/>
      <c r="AG128" s="451"/>
      <c r="AH128" s="451"/>
      <c r="AI128" s="451"/>
      <c r="AJ128" s="451"/>
      <c r="AK128" s="451"/>
    </row>
    <row r="129" spans="1:37" s="152" customFormat="1" ht="13.15" customHeight="1" x14ac:dyDescent="0.2">
      <c r="A129" s="448" t="s">
        <v>451</v>
      </c>
      <c r="B129" s="259"/>
      <c r="C129" s="450"/>
      <c r="D129" s="154"/>
      <c r="E129" s="154"/>
      <c r="F129" s="154"/>
      <c r="G129" s="154"/>
      <c r="H129" s="154"/>
      <c r="I129" s="154"/>
      <c r="J129" s="154"/>
      <c r="K129" s="154"/>
      <c r="L129" s="154"/>
      <c r="M129" s="154"/>
      <c r="N129" s="154"/>
      <c r="O129" s="154"/>
      <c r="P129" s="154"/>
      <c r="Q129" s="154"/>
      <c r="R129" s="154"/>
      <c r="S129" s="154"/>
      <c r="T129" s="154"/>
      <c r="U129" s="154"/>
      <c r="V129" s="154"/>
      <c r="W129" s="154"/>
      <c r="X129" s="154"/>
      <c r="Y129" s="154"/>
      <c r="Z129" s="154"/>
      <c r="AA129" s="154"/>
      <c r="AB129" s="154"/>
      <c r="AC129" s="154"/>
      <c r="AD129" s="154"/>
      <c r="AE129" s="154"/>
      <c r="AF129" s="154"/>
      <c r="AG129" s="154"/>
      <c r="AH129" s="154"/>
      <c r="AI129" s="154"/>
      <c r="AJ129" s="154"/>
      <c r="AK129" s="154"/>
    </row>
    <row r="130" spans="1:37" s="152" customFormat="1" ht="13.15" customHeight="1" x14ac:dyDescent="0.2">
      <c r="A130" s="448" t="s">
        <v>453</v>
      </c>
      <c r="B130" s="259"/>
      <c r="C130" s="450"/>
      <c r="D130" s="154"/>
      <c r="E130" s="154"/>
      <c r="F130" s="154"/>
      <c r="G130" s="154"/>
      <c r="H130" s="154"/>
      <c r="I130" s="154"/>
      <c r="J130" s="154"/>
      <c r="K130" s="154"/>
      <c r="L130" s="154"/>
      <c r="M130" s="154"/>
      <c r="N130" s="154"/>
      <c r="O130" s="154"/>
      <c r="P130" s="154"/>
      <c r="Q130" s="154"/>
      <c r="R130" s="154"/>
      <c r="S130" s="154"/>
      <c r="T130" s="154"/>
      <c r="U130" s="154"/>
      <c r="V130" s="154"/>
      <c r="W130" s="154"/>
      <c r="X130" s="154"/>
      <c r="Y130" s="154"/>
      <c r="Z130" s="154"/>
      <c r="AA130" s="154"/>
      <c r="AB130" s="154"/>
      <c r="AC130" s="154"/>
      <c r="AD130" s="154"/>
      <c r="AE130" s="154"/>
      <c r="AF130" s="154"/>
      <c r="AG130" s="154"/>
      <c r="AH130" s="154"/>
      <c r="AI130" s="154"/>
      <c r="AJ130" s="154"/>
      <c r="AK130" s="154"/>
    </row>
    <row r="131" spans="1:37" s="152" customFormat="1" ht="13.15" customHeight="1" x14ac:dyDescent="0.2">
      <c r="A131" s="448" t="s">
        <v>962</v>
      </c>
      <c r="B131" s="259"/>
      <c r="C131" s="450"/>
      <c r="D131" s="154"/>
      <c r="E131" s="154"/>
      <c r="F131" s="154"/>
      <c r="G131" s="154"/>
      <c r="H131" s="154"/>
      <c r="I131" s="154"/>
      <c r="J131" s="154"/>
      <c r="K131" s="154"/>
      <c r="L131" s="154"/>
      <c r="M131" s="154"/>
      <c r="N131" s="154"/>
      <c r="O131" s="154"/>
      <c r="P131" s="154"/>
      <c r="Q131" s="154"/>
      <c r="R131" s="154"/>
      <c r="S131" s="154"/>
      <c r="T131" s="154"/>
      <c r="U131" s="154"/>
      <c r="V131" s="154"/>
      <c r="W131" s="154"/>
      <c r="X131" s="154"/>
      <c r="Y131" s="154"/>
      <c r="Z131" s="154"/>
      <c r="AA131" s="154"/>
      <c r="AB131" s="154"/>
      <c r="AC131" s="154"/>
      <c r="AD131" s="154"/>
      <c r="AE131" s="154"/>
      <c r="AF131" s="154"/>
      <c r="AG131" s="154"/>
      <c r="AH131" s="154"/>
      <c r="AI131" s="154"/>
      <c r="AJ131" s="154"/>
      <c r="AK131" s="154"/>
    </row>
    <row r="132" spans="1:37" s="152" customFormat="1" ht="13.15" customHeight="1" x14ac:dyDescent="0.2">
      <c r="B132" s="259"/>
    </row>
    <row r="133" spans="1:37" s="152" customFormat="1" ht="13.15" customHeight="1" x14ac:dyDescent="0.2">
      <c r="A133" s="258" t="s">
        <v>963</v>
      </c>
      <c r="B133" s="259"/>
      <c r="C133" s="259"/>
      <c r="D133" s="259"/>
      <c r="E133" s="259"/>
      <c r="F133" s="259"/>
      <c r="G133" s="259"/>
      <c r="H133" s="259"/>
      <c r="I133" s="259"/>
      <c r="J133" s="259"/>
      <c r="K133" s="259"/>
      <c r="L133" s="259"/>
      <c r="M133" s="259"/>
      <c r="N133" s="259"/>
      <c r="O133" s="259"/>
      <c r="P133" s="259"/>
      <c r="Q133" s="259"/>
      <c r="R133" s="259"/>
      <c r="S133" s="259"/>
      <c r="T133" s="259"/>
      <c r="U133" s="259"/>
      <c r="V133" s="259"/>
      <c r="W133" s="259"/>
      <c r="X133" s="259"/>
      <c r="Y133" s="259"/>
      <c r="Z133" s="259"/>
      <c r="AA133" s="259"/>
      <c r="AB133" s="259"/>
      <c r="AC133" s="259"/>
      <c r="AD133" s="259"/>
      <c r="AE133" s="259"/>
      <c r="AF133" s="259"/>
      <c r="AG133" s="259"/>
      <c r="AH133" s="259"/>
      <c r="AI133" s="259"/>
      <c r="AJ133" s="259"/>
      <c r="AK133" s="259"/>
    </row>
  </sheetData>
  <pageMargins left="0.511811024" right="0.511811024" top="0.78740157499999996" bottom="0.78740157499999996" header="0.31496062000000002" footer="0.31496062000000002"/>
  <pageSetup paperSize="9" scale="2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Planilha10"/>
  <dimension ref="A1:AK94"/>
  <sheetViews>
    <sheetView showGridLines="0" zoomScale="85" zoomScaleNormal="85" workbookViewId="0">
      <selection activeCell="A4" sqref="A4"/>
    </sheetView>
  </sheetViews>
  <sheetFormatPr defaultColWidth="9.28515625" defaultRowHeight="13.15" customHeight="1" x14ac:dyDescent="0.2"/>
  <cols>
    <col min="1" max="1" width="44.28515625" style="68" customWidth="1"/>
    <col min="2" max="32" width="14" style="68" bestFit="1" customWidth="1"/>
    <col min="33" max="37" width="14" style="68" customWidth="1"/>
    <col min="38" max="16384" width="9.28515625" style="68"/>
  </cols>
  <sheetData>
    <row r="1" spans="1:37" ht="13.15" customHeight="1" x14ac:dyDescent="0.2">
      <c r="A1" s="21" t="s">
        <v>0</v>
      </c>
      <c r="C1" s="67"/>
    </row>
    <row r="2" spans="1:37" ht="13.15" customHeight="1" x14ac:dyDescent="0.2">
      <c r="A2" s="21" t="s">
        <v>1</v>
      </c>
      <c r="C2" s="67"/>
    </row>
    <row r="3" spans="1:37" ht="13.15" customHeight="1" x14ac:dyDescent="0.2">
      <c r="A3" s="21" t="s">
        <v>964</v>
      </c>
      <c r="C3" s="67"/>
    </row>
    <row r="4" spans="1:37" ht="13.15" customHeight="1" x14ac:dyDescent="0.2">
      <c r="A4" s="21"/>
      <c r="B4" s="101"/>
      <c r="C4" s="67"/>
    </row>
    <row r="5" spans="1:37" s="152" customFormat="1" ht="13.15" customHeight="1" x14ac:dyDescent="0.2">
      <c r="A5" s="147"/>
      <c r="B5" s="53" t="s">
        <v>64</v>
      </c>
      <c r="C5" s="53" t="s">
        <v>758</v>
      </c>
      <c r="D5" s="53" t="s">
        <v>759</v>
      </c>
      <c r="E5" s="53" t="s">
        <v>760</v>
      </c>
      <c r="F5" s="53" t="s">
        <v>761</v>
      </c>
      <c r="G5" s="53" t="s">
        <v>762</v>
      </c>
      <c r="H5" s="53" t="s">
        <v>763</v>
      </c>
      <c r="I5" s="53" t="s">
        <v>764</v>
      </c>
      <c r="J5" s="53" t="s">
        <v>765</v>
      </c>
      <c r="K5" s="53" t="s">
        <v>766</v>
      </c>
      <c r="L5" s="53" t="s">
        <v>700</v>
      </c>
      <c r="M5" s="53" t="s">
        <v>701</v>
      </c>
      <c r="N5" s="53" t="s">
        <v>702</v>
      </c>
      <c r="O5" s="53" t="s">
        <v>703</v>
      </c>
      <c r="P5" s="53" t="s">
        <v>704</v>
      </c>
      <c r="Q5" s="53" t="s">
        <v>705</v>
      </c>
      <c r="R5" s="53" t="s">
        <v>706</v>
      </c>
      <c r="S5" s="53" t="s">
        <v>707</v>
      </c>
      <c r="T5" s="53" t="s">
        <v>708</v>
      </c>
      <c r="U5" s="53" t="s">
        <v>709</v>
      </c>
      <c r="V5" s="53" t="s">
        <v>710</v>
      </c>
      <c r="W5" s="53" t="s">
        <v>711</v>
      </c>
      <c r="X5" s="53" t="s">
        <v>712</v>
      </c>
      <c r="Y5" s="53" t="s">
        <v>713</v>
      </c>
      <c r="Z5" s="53" t="s">
        <v>714</v>
      </c>
      <c r="AA5" s="53" t="s">
        <v>715</v>
      </c>
      <c r="AB5" s="53" t="s">
        <v>716</v>
      </c>
      <c r="AC5" s="53" t="s">
        <v>717</v>
      </c>
      <c r="AD5" s="53" t="s">
        <v>718</v>
      </c>
      <c r="AE5" s="53" t="s">
        <v>719</v>
      </c>
      <c r="AF5" s="53" t="s">
        <v>720</v>
      </c>
      <c r="AG5" s="53" t="s">
        <v>721</v>
      </c>
      <c r="AH5" s="53" t="s">
        <v>722</v>
      </c>
      <c r="AI5" s="53" t="s">
        <v>723</v>
      </c>
      <c r="AJ5" s="53" t="s">
        <v>724</v>
      </c>
      <c r="AK5" s="53" t="s">
        <v>725</v>
      </c>
    </row>
    <row r="6" spans="1:37" s="35" customFormat="1" ht="13.15" customHeight="1" x14ac:dyDescent="0.2">
      <c r="A6" s="258" t="s">
        <v>965</v>
      </c>
      <c r="B6" s="307">
        <f t="shared" ref="B6" si="0">SUM(C6:AK6)</f>
        <v>0</v>
      </c>
      <c r="C6" s="307">
        <f>(C10+C30+C34+C38+C14+C18+C22+C46+C58+C54+C50+C66+C94+C26+C42+C62+C70+C74+C78+C86+C90+C82)</f>
        <v>0</v>
      </c>
      <c r="D6" s="307">
        <f t="shared" ref="D6:AK6" si="1">(D10+D30+D34+D38+D14+D18+D22+D46+D58+D54+D50+D66+D94+D26+D42+D62+D70+D74+D78+D86+D90+D82)</f>
        <v>0</v>
      </c>
      <c r="E6" s="307">
        <f t="shared" si="1"/>
        <v>0</v>
      </c>
      <c r="F6" s="307">
        <f t="shared" si="1"/>
        <v>0</v>
      </c>
      <c r="G6" s="307">
        <f t="shared" si="1"/>
        <v>0</v>
      </c>
      <c r="H6" s="307">
        <f t="shared" si="1"/>
        <v>0</v>
      </c>
      <c r="I6" s="307">
        <f t="shared" si="1"/>
        <v>0</v>
      </c>
      <c r="J6" s="307">
        <f t="shared" si="1"/>
        <v>0</v>
      </c>
      <c r="K6" s="307">
        <f t="shared" si="1"/>
        <v>0</v>
      </c>
      <c r="L6" s="307">
        <f t="shared" si="1"/>
        <v>0</v>
      </c>
      <c r="M6" s="307">
        <f t="shared" si="1"/>
        <v>0</v>
      </c>
      <c r="N6" s="307">
        <f t="shared" si="1"/>
        <v>0</v>
      </c>
      <c r="O6" s="307">
        <f t="shared" si="1"/>
        <v>0</v>
      </c>
      <c r="P6" s="307">
        <f t="shared" si="1"/>
        <v>0</v>
      </c>
      <c r="Q6" s="307">
        <f t="shared" si="1"/>
        <v>0</v>
      </c>
      <c r="R6" s="307">
        <f t="shared" si="1"/>
        <v>0</v>
      </c>
      <c r="S6" s="307">
        <f t="shared" si="1"/>
        <v>0</v>
      </c>
      <c r="T6" s="307">
        <f t="shared" si="1"/>
        <v>0</v>
      </c>
      <c r="U6" s="307">
        <f t="shared" si="1"/>
        <v>0</v>
      </c>
      <c r="V6" s="307">
        <f t="shared" si="1"/>
        <v>0</v>
      </c>
      <c r="W6" s="307">
        <f t="shared" si="1"/>
        <v>0</v>
      </c>
      <c r="X6" s="307">
        <f t="shared" si="1"/>
        <v>0</v>
      </c>
      <c r="Y6" s="307">
        <f t="shared" si="1"/>
        <v>0</v>
      </c>
      <c r="Z6" s="307">
        <f t="shared" si="1"/>
        <v>0</v>
      </c>
      <c r="AA6" s="307">
        <f t="shared" si="1"/>
        <v>0</v>
      </c>
      <c r="AB6" s="307">
        <f t="shared" si="1"/>
        <v>0</v>
      </c>
      <c r="AC6" s="307">
        <f t="shared" si="1"/>
        <v>0</v>
      </c>
      <c r="AD6" s="307">
        <f t="shared" si="1"/>
        <v>0</v>
      </c>
      <c r="AE6" s="307">
        <f t="shared" si="1"/>
        <v>0</v>
      </c>
      <c r="AF6" s="307">
        <f t="shared" si="1"/>
        <v>0</v>
      </c>
      <c r="AG6" s="307">
        <f t="shared" si="1"/>
        <v>0</v>
      </c>
      <c r="AH6" s="307">
        <f t="shared" si="1"/>
        <v>0</v>
      </c>
      <c r="AI6" s="307">
        <f t="shared" si="1"/>
        <v>0</v>
      </c>
      <c r="AJ6" s="307">
        <f t="shared" si="1"/>
        <v>0</v>
      </c>
      <c r="AK6" s="307">
        <f t="shared" si="1"/>
        <v>0</v>
      </c>
    </row>
    <row r="7" spans="1:37" s="152" customFormat="1" ht="13.15" customHeight="1" x14ac:dyDescent="0.2">
      <c r="A7" s="258" t="s">
        <v>966</v>
      </c>
      <c r="B7" s="262"/>
      <c r="C7" s="262"/>
      <c r="D7" s="262"/>
      <c r="E7" s="262"/>
      <c r="F7" s="262"/>
      <c r="G7" s="262"/>
      <c r="H7" s="262"/>
      <c r="I7" s="262"/>
      <c r="J7" s="262"/>
      <c r="K7" s="262"/>
      <c r="L7" s="262"/>
      <c r="M7" s="262"/>
      <c r="N7" s="262"/>
      <c r="O7" s="262"/>
      <c r="P7" s="262"/>
      <c r="Q7" s="262"/>
      <c r="R7" s="262"/>
      <c r="S7" s="262"/>
      <c r="T7" s="262"/>
      <c r="U7" s="262"/>
      <c r="V7" s="262"/>
      <c r="W7" s="262"/>
      <c r="X7" s="262"/>
      <c r="Y7" s="262"/>
      <c r="Z7" s="262"/>
      <c r="AA7" s="262"/>
      <c r="AB7" s="262"/>
      <c r="AC7" s="262"/>
      <c r="AD7" s="262"/>
      <c r="AE7" s="262"/>
      <c r="AF7" s="262"/>
      <c r="AG7" s="262"/>
      <c r="AH7" s="262"/>
      <c r="AI7" s="262"/>
      <c r="AJ7" s="262"/>
      <c r="AK7" s="262"/>
    </row>
    <row r="8" spans="1:37" s="152" customFormat="1" ht="13.15" customHeight="1" x14ac:dyDescent="0.2">
      <c r="A8" s="147" t="s">
        <v>939</v>
      </c>
      <c r="B8" s="262"/>
      <c r="C8" s="263"/>
      <c r="D8" s="263"/>
      <c r="E8" s="263"/>
      <c r="F8" s="263"/>
      <c r="G8" s="263"/>
      <c r="H8" s="263"/>
      <c r="I8" s="263"/>
      <c r="J8" s="263"/>
      <c r="K8" s="263"/>
      <c r="L8" s="263"/>
      <c r="M8" s="263"/>
      <c r="N8" s="263"/>
      <c r="O8" s="263"/>
      <c r="P8" s="263"/>
      <c r="Q8" s="263"/>
      <c r="R8" s="263"/>
      <c r="S8" s="263"/>
      <c r="T8" s="263"/>
      <c r="U8" s="263"/>
      <c r="V8" s="263"/>
      <c r="W8" s="263"/>
      <c r="X8" s="263"/>
      <c r="Y8" s="263"/>
      <c r="Z8" s="263"/>
      <c r="AA8" s="263"/>
      <c r="AB8" s="263"/>
      <c r="AC8" s="263"/>
      <c r="AD8" s="263"/>
      <c r="AE8" s="263"/>
      <c r="AF8" s="263"/>
      <c r="AG8" s="263"/>
      <c r="AH8" s="263"/>
      <c r="AI8" s="263"/>
      <c r="AJ8" s="263"/>
      <c r="AK8" s="263"/>
    </row>
    <row r="9" spans="1:37" s="152" customFormat="1" ht="13.15" customHeight="1" x14ac:dyDescent="0.2">
      <c r="A9" s="147" t="s">
        <v>967</v>
      </c>
      <c r="B9" s="262"/>
      <c r="C9" s="264"/>
      <c r="D9" s="264"/>
      <c r="E9" s="264"/>
      <c r="F9" s="264"/>
      <c r="G9" s="264"/>
      <c r="H9" s="264"/>
      <c r="I9" s="264"/>
      <c r="J9" s="264"/>
      <c r="K9" s="264"/>
      <c r="L9" s="264"/>
      <c r="M9" s="264"/>
      <c r="N9" s="264"/>
      <c r="O9" s="264"/>
      <c r="P9" s="264"/>
      <c r="Q9" s="264"/>
      <c r="R9" s="264"/>
      <c r="S9" s="264"/>
      <c r="T9" s="264"/>
      <c r="U9" s="264"/>
      <c r="V9" s="264"/>
      <c r="W9" s="264"/>
      <c r="X9" s="264"/>
      <c r="Y9" s="264"/>
      <c r="Z9" s="264"/>
      <c r="AA9" s="264"/>
      <c r="AB9" s="264"/>
      <c r="AC9" s="264"/>
      <c r="AD9" s="264"/>
      <c r="AE9" s="264"/>
      <c r="AF9" s="264"/>
      <c r="AG9" s="264"/>
      <c r="AH9" s="264"/>
      <c r="AI9" s="264"/>
      <c r="AJ9" s="264"/>
      <c r="AK9" s="264"/>
    </row>
    <row r="10" spans="1:37" s="152" customFormat="1" ht="13.15" customHeight="1" x14ac:dyDescent="0.2">
      <c r="A10" s="147" t="s">
        <v>968</v>
      </c>
      <c r="B10" s="262"/>
      <c r="C10" s="262"/>
      <c r="D10" s="262"/>
      <c r="E10" s="262"/>
      <c r="F10" s="262"/>
      <c r="G10" s="262"/>
      <c r="H10" s="262"/>
      <c r="I10" s="262"/>
      <c r="J10" s="262"/>
      <c r="K10" s="262"/>
      <c r="L10" s="262"/>
      <c r="M10" s="262"/>
      <c r="N10" s="262"/>
      <c r="O10" s="262"/>
      <c r="P10" s="262"/>
      <c r="Q10" s="262"/>
      <c r="R10" s="262"/>
      <c r="S10" s="262"/>
      <c r="T10" s="262"/>
      <c r="U10" s="262"/>
      <c r="V10" s="262"/>
      <c r="W10" s="262"/>
      <c r="X10" s="262"/>
      <c r="Y10" s="262"/>
      <c r="Z10" s="262"/>
      <c r="AA10" s="262"/>
      <c r="AB10" s="262"/>
      <c r="AC10" s="262"/>
      <c r="AD10" s="262"/>
      <c r="AE10" s="262"/>
      <c r="AF10" s="262"/>
      <c r="AG10" s="262"/>
      <c r="AH10" s="262"/>
      <c r="AI10" s="262"/>
      <c r="AJ10" s="262"/>
      <c r="AK10" s="262"/>
    </row>
    <row r="11" spans="1:37" s="152" customFormat="1" ht="13.15" customHeight="1" x14ac:dyDescent="0.2">
      <c r="A11" s="258" t="s">
        <v>969</v>
      </c>
      <c r="B11" s="262"/>
      <c r="C11" s="262"/>
      <c r="D11" s="262"/>
      <c r="E11" s="262"/>
      <c r="F11" s="262"/>
      <c r="G11" s="262"/>
      <c r="H11" s="262"/>
      <c r="I11" s="262"/>
      <c r="J11" s="262"/>
      <c r="K11" s="262"/>
      <c r="L11" s="262"/>
      <c r="M11" s="262"/>
      <c r="N11" s="262"/>
      <c r="O11" s="262"/>
      <c r="P11" s="262"/>
      <c r="Q11" s="262"/>
      <c r="R11" s="262"/>
      <c r="S11" s="262"/>
      <c r="T11" s="262"/>
      <c r="U11" s="262"/>
      <c r="V11" s="262"/>
      <c r="W11" s="262"/>
      <c r="X11" s="262"/>
      <c r="Y11" s="262"/>
      <c r="Z11" s="262"/>
      <c r="AA11" s="262"/>
      <c r="AB11" s="262"/>
      <c r="AC11" s="262"/>
      <c r="AD11" s="262"/>
      <c r="AE11" s="262"/>
      <c r="AF11" s="262"/>
      <c r="AG11" s="262"/>
      <c r="AH11" s="262"/>
      <c r="AI11" s="262"/>
      <c r="AJ11" s="262"/>
      <c r="AK11" s="262"/>
    </row>
    <row r="12" spans="1:37" s="152" customFormat="1" ht="13.15" customHeight="1" x14ac:dyDescent="0.2">
      <c r="A12" s="147" t="s">
        <v>939</v>
      </c>
      <c r="B12" s="262"/>
      <c r="C12" s="263"/>
      <c r="D12" s="263"/>
      <c r="E12" s="263"/>
      <c r="F12" s="263"/>
      <c r="G12" s="263"/>
      <c r="H12" s="263"/>
      <c r="I12" s="263"/>
      <c r="J12" s="263"/>
      <c r="K12" s="263"/>
      <c r="L12" s="263"/>
      <c r="M12" s="263"/>
      <c r="N12" s="263"/>
      <c r="O12" s="263"/>
      <c r="P12" s="263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263"/>
      <c r="AE12" s="263"/>
      <c r="AF12" s="263"/>
      <c r="AG12" s="263"/>
      <c r="AH12" s="263"/>
      <c r="AI12" s="263"/>
      <c r="AJ12" s="263"/>
      <c r="AK12" s="263"/>
    </row>
    <row r="13" spans="1:37" s="152" customFormat="1" ht="13.15" customHeight="1" x14ac:dyDescent="0.2">
      <c r="A13" s="147" t="s">
        <v>967</v>
      </c>
      <c r="B13" s="262"/>
      <c r="C13" s="263"/>
      <c r="D13" s="263"/>
      <c r="E13" s="263"/>
      <c r="F13" s="263"/>
      <c r="G13" s="263"/>
      <c r="H13" s="263"/>
      <c r="I13" s="263"/>
      <c r="J13" s="263"/>
      <c r="K13" s="263"/>
      <c r="L13" s="263"/>
      <c r="M13" s="263"/>
      <c r="N13" s="263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  <c r="AD13" s="263"/>
      <c r="AE13" s="263"/>
      <c r="AF13" s="263"/>
      <c r="AG13" s="263"/>
      <c r="AH13" s="263"/>
      <c r="AI13" s="263"/>
      <c r="AJ13" s="263"/>
      <c r="AK13" s="263"/>
    </row>
    <row r="14" spans="1:37" s="152" customFormat="1" ht="13.15" customHeight="1" x14ac:dyDescent="0.2">
      <c r="A14" s="147" t="s">
        <v>968</v>
      </c>
      <c r="B14" s="262"/>
      <c r="C14" s="263"/>
      <c r="D14" s="263"/>
      <c r="E14" s="263"/>
      <c r="F14" s="263"/>
      <c r="G14" s="263"/>
      <c r="H14" s="263"/>
      <c r="I14" s="263"/>
      <c r="J14" s="263"/>
      <c r="K14" s="263"/>
      <c r="L14" s="263"/>
      <c r="M14" s="263"/>
      <c r="N14" s="263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  <c r="AD14" s="263"/>
      <c r="AE14" s="263"/>
      <c r="AF14" s="263"/>
      <c r="AG14" s="263"/>
      <c r="AH14" s="263"/>
      <c r="AI14" s="263"/>
      <c r="AJ14" s="263"/>
      <c r="AK14" s="263"/>
    </row>
    <row r="15" spans="1:37" s="152" customFormat="1" ht="13.15" customHeight="1" x14ac:dyDescent="0.2">
      <c r="A15" s="258" t="s">
        <v>970</v>
      </c>
      <c r="B15" s="262"/>
      <c r="C15" s="263"/>
      <c r="D15" s="263"/>
      <c r="E15" s="263"/>
      <c r="F15" s="263"/>
      <c r="G15" s="263"/>
      <c r="H15" s="263"/>
      <c r="I15" s="263"/>
      <c r="J15" s="263"/>
      <c r="K15" s="263"/>
      <c r="L15" s="263"/>
      <c r="M15" s="263"/>
      <c r="N15" s="263"/>
      <c r="O15" s="263"/>
      <c r="P15" s="263"/>
      <c r="Q15" s="263"/>
      <c r="R15" s="263"/>
      <c r="S15" s="263"/>
      <c r="T15" s="263"/>
      <c r="U15" s="263"/>
      <c r="V15" s="263"/>
      <c r="W15" s="263"/>
      <c r="X15" s="263"/>
      <c r="Y15" s="263"/>
      <c r="Z15" s="263"/>
      <c r="AA15" s="263"/>
      <c r="AB15" s="263"/>
      <c r="AC15" s="263"/>
      <c r="AD15" s="263"/>
      <c r="AE15" s="263"/>
      <c r="AF15" s="263"/>
      <c r="AG15" s="263"/>
      <c r="AH15" s="263"/>
      <c r="AI15" s="263"/>
      <c r="AJ15" s="263"/>
      <c r="AK15" s="263"/>
    </row>
    <row r="16" spans="1:37" s="152" customFormat="1" ht="13.15" customHeight="1" x14ac:dyDescent="0.2">
      <c r="A16" s="147" t="s">
        <v>939</v>
      </c>
      <c r="B16" s="262"/>
      <c r="C16" s="263"/>
      <c r="D16" s="263"/>
      <c r="E16" s="263"/>
      <c r="F16" s="263"/>
      <c r="G16" s="263"/>
      <c r="H16" s="263"/>
      <c r="I16" s="263"/>
      <c r="J16" s="263"/>
      <c r="K16" s="263"/>
      <c r="L16" s="263"/>
      <c r="M16" s="263"/>
      <c r="N16" s="263"/>
      <c r="O16" s="263"/>
      <c r="P16" s="263"/>
      <c r="Q16" s="263"/>
      <c r="R16" s="263"/>
      <c r="S16" s="263"/>
      <c r="T16" s="263"/>
      <c r="U16" s="263"/>
      <c r="V16" s="263"/>
      <c r="W16" s="263"/>
      <c r="X16" s="263"/>
      <c r="Y16" s="263"/>
      <c r="Z16" s="263"/>
      <c r="AA16" s="263"/>
      <c r="AB16" s="263"/>
      <c r="AC16" s="263"/>
      <c r="AD16" s="263"/>
      <c r="AE16" s="263"/>
      <c r="AF16" s="263"/>
      <c r="AG16" s="263"/>
      <c r="AH16" s="263"/>
      <c r="AI16" s="263"/>
      <c r="AJ16" s="263"/>
      <c r="AK16" s="263"/>
    </row>
    <row r="17" spans="1:37" s="152" customFormat="1" ht="13.15" customHeight="1" x14ac:dyDescent="0.2">
      <c r="A17" s="147" t="s">
        <v>967</v>
      </c>
      <c r="B17" s="262"/>
      <c r="C17" s="263"/>
      <c r="D17" s="263"/>
      <c r="E17" s="263"/>
      <c r="F17" s="263"/>
      <c r="G17" s="263"/>
      <c r="H17" s="263"/>
      <c r="I17" s="263"/>
      <c r="J17" s="263"/>
      <c r="K17" s="263"/>
      <c r="L17" s="263"/>
      <c r="M17" s="263"/>
      <c r="N17" s="263"/>
      <c r="O17" s="263"/>
      <c r="P17" s="263"/>
      <c r="Q17" s="263"/>
      <c r="R17" s="263"/>
      <c r="S17" s="263"/>
      <c r="T17" s="263"/>
      <c r="U17" s="263"/>
      <c r="V17" s="263"/>
      <c r="W17" s="263"/>
      <c r="X17" s="263"/>
      <c r="Y17" s="263"/>
      <c r="Z17" s="263"/>
      <c r="AA17" s="263"/>
      <c r="AB17" s="263"/>
      <c r="AC17" s="263"/>
      <c r="AD17" s="263"/>
      <c r="AE17" s="263"/>
      <c r="AF17" s="263"/>
      <c r="AG17" s="263"/>
      <c r="AH17" s="263"/>
      <c r="AI17" s="263"/>
      <c r="AJ17" s="263"/>
      <c r="AK17" s="263"/>
    </row>
    <row r="18" spans="1:37" s="152" customFormat="1" ht="13.15" customHeight="1" x14ac:dyDescent="0.2">
      <c r="A18" s="147" t="s">
        <v>968</v>
      </c>
      <c r="B18" s="262"/>
      <c r="C18" s="263"/>
      <c r="D18" s="263"/>
      <c r="E18" s="263"/>
      <c r="F18" s="263"/>
      <c r="G18" s="263"/>
      <c r="H18" s="263"/>
      <c r="I18" s="263"/>
      <c r="J18" s="263"/>
      <c r="K18" s="263"/>
      <c r="L18" s="263"/>
      <c r="M18" s="263"/>
      <c r="N18" s="263"/>
      <c r="O18" s="263"/>
      <c r="P18" s="263"/>
      <c r="Q18" s="263"/>
      <c r="R18" s="263"/>
      <c r="S18" s="263"/>
      <c r="T18" s="263"/>
      <c r="U18" s="263"/>
      <c r="V18" s="263"/>
      <c r="W18" s="263"/>
      <c r="X18" s="263"/>
      <c r="Y18" s="263"/>
      <c r="Z18" s="263"/>
      <c r="AA18" s="263"/>
      <c r="AB18" s="263"/>
      <c r="AC18" s="263"/>
      <c r="AD18" s="263"/>
      <c r="AE18" s="263"/>
      <c r="AF18" s="263"/>
      <c r="AG18" s="263"/>
      <c r="AH18" s="263"/>
      <c r="AI18" s="263"/>
      <c r="AJ18" s="263"/>
      <c r="AK18" s="263"/>
    </row>
    <row r="19" spans="1:37" s="152" customFormat="1" ht="13.15" customHeight="1" x14ac:dyDescent="0.2">
      <c r="A19" s="258" t="s">
        <v>971</v>
      </c>
      <c r="B19" s="262"/>
      <c r="C19" s="262"/>
      <c r="D19" s="262"/>
      <c r="E19" s="262"/>
      <c r="F19" s="262"/>
      <c r="G19" s="262"/>
      <c r="H19" s="262"/>
      <c r="I19" s="262"/>
      <c r="J19" s="262"/>
      <c r="K19" s="262"/>
      <c r="L19" s="262"/>
      <c r="M19" s="262"/>
      <c r="N19" s="262"/>
      <c r="O19" s="262"/>
      <c r="P19" s="262"/>
      <c r="Q19" s="262"/>
      <c r="R19" s="262"/>
      <c r="S19" s="262"/>
      <c r="T19" s="262"/>
      <c r="U19" s="262"/>
      <c r="V19" s="262"/>
      <c r="W19" s="262"/>
      <c r="X19" s="262"/>
      <c r="Y19" s="262"/>
      <c r="Z19" s="262"/>
      <c r="AA19" s="262"/>
      <c r="AB19" s="262"/>
      <c r="AC19" s="262"/>
      <c r="AD19" s="262"/>
      <c r="AE19" s="262"/>
      <c r="AF19" s="262"/>
      <c r="AG19" s="262"/>
      <c r="AH19" s="262"/>
      <c r="AI19" s="262"/>
      <c r="AJ19" s="262"/>
      <c r="AK19" s="262"/>
    </row>
    <row r="20" spans="1:37" s="152" customFormat="1" ht="13.15" customHeight="1" x14ac:dyDescent="0.2">
      <c r="A20" s="147" t="s">
        <v>939</v>
      </c>
      <c r="B20" s="262"/>
      <c r="C20" s="263"/>
      <c r="D20" s="263"/>
      <c r="E20" s="263"/>
      <c r="F20" s="263"/>
      <c r="G20" s="263"/>
      <c r="H20" s="263"/>
      <c r="I20" s="263"/>
      <c r="J20" s="263"/>
      <c r="K20" s="263"/>
      <c r="L20" s="263"/>
      <c r="M20" s="263"/>
      <c r="N20" s="263"/>
      <c r="O20" s="263"/>
      <c r="P20" s="263"/>
      <c r="Q20" s="263"/>
      <c r="R20" s="263"/>
      <c r="S20" s="263"/>
      <c r="T20" s="263"/>
      <c r="U20" s="263"/>
      <c r="V20" s="263"/>
      <c r="W20" s="263"/>
      <c r="X20" s="263"/>
      <c r="Y20" s="263"/>
      <c r="Z20" s="263"/>
      <c r="AA20" s="263"/>
      <c r="AB20" s="263"/>
      <c r="AC20" s="263"/>
      <c r="AD20" s="263"/>
      <c r="AE20" s="263"/>
      <c r="AF20" s="263"/>
      <c r="AG20" s="263"/>
      <c r="AH20" s="263"/>
      <c r="AI20" s="263"/>
      <c r="AJ20" s="263"/>
      <c r="AK20" s="263"/>
    </row>
    <row r="21" spans="1:37" s="152" customFormat="1" ht="13.15" customHeight="1" x14ac:dyDescent="0.2">
      <c r="A21" s="147" t="s">
        <v>967</v>
      </c>
      <c r="B21" s="262"/>
      <c r="C21" s="265"/>
      <c r="D21" s="265"/>
      <c r="E21" s="265"/>
      <c r="F21" s="265"/>
      <c r="G21" s="265"/>
      <c r="H21" s="265"/>
      <c r="I21" s="265"/>
      <c r="J21" s="265"/>
      <c r="K21" s="265"/>
      <c r="L21" s="265"/>
      <c r="M21" s="265"/>
      <c r="N21" s="265"/>
      <c r="O21" s="265"/>
      <c r="P21" s="265"/>
      <c r="Q21" s="265"/>
      <c r="R21" s="265"/>
      <c r="S21" s="265"/>
      <c r="T21" s="265"/>
      <c r="U21" s="265"/>
      <c r="V21" s="265"/>
      <c r="W21" s="265"/>
      <c r="X21" s="265"/>
      <c r="Y21" s="265"/>
      <c r="Z21" s="265"/>
      <c r="AA21" s="265"/>
      <c r="AB21" s="265"/>
      <c r="AC21" s="265"/>
      <c r="AD21" s="265"/>
      <c r="AE21" s="265"/>
      <c r="AF21" s="265"/>
      <c r="AG21" s="265"/>
      <c r="AH21" s="265"/>
      <c r="AI21" s="265"/>
      <c r="AJ21" s="265"/>
      <c r="AK21" s="265"/>
    </row>
    <row r="22" spans="1:37" s="152" customFormat="1" ht="13.15" customHeight="1" x14ac:dyDescent="0.2">
      <c r="A22" s="147" t="s">
        <v>968</v>
      </c>
      <c r="B22" s="262"/>
      <c r="C22" s="262"/>
      <c r="D22" s="262"/>
      <c r="E22" s="262"/>
      <c r="F22" s="262"/>
      <c r="G22" s="262"/>
      <c r="H22" s="262"/>
      <c r="I22" s="262"/>
      <c r="J22" s="262"/>
      <c r="K22" s="262"/>
      <c r="L22" s="262"/>
      <c r="M22" s="262"/>
      <c r="N22" s="262"/>
      <c r="O22" s="262"/>
      <c r="P22" s="262"/>
      <c r="Q22" s="262"/>
      <c r="R22" s="262"/>
      <c r="S22" s="262"/>
      <c r="T22" s="262"/>
      <c r="U22" s="262"/>
      <c r="V22" s="262"/>
      <c r="W22" s="262"/>
      <c r="X22" s="262"/>
      <c r="Y22" s="262"/>
      <c r="Z22" s="262"/>
      <c r="AA22" s="262"/>
      <c r="AB22" s="262"/>
      <c r="AC22" s="262"/>
      <c r="AD22" s="262"/>
      <c r="AE22" s="262"/>
      <c r="AF22" s="262"/>
      <c r="AG22" s="262"/>
      <c r="AH22" s="262"/>
      <c r="AI22" s="262"/>
      <c r="AJ22" s="262"/>
      <c r="AK22" s="262"/>
    </row>
    <row r="23" spans="1:37" s="152" customFormat="1" ht="13.15" customHeight="1" x14ac:dyDescent="0.2">
      <c r="A23" s="258" t="s">
        <v>972</v>
      </c>
      <c r="B23" s="262"/>
      <c r="C23" s="262"/>
      <c r="D23" s="262"/>
      <c r="E23" s="262"/>
      <c r="F23" s="262"/>
      <c r="G23" s="262"/>
      <c r="H23" s="262"/>
      <c r="I23" s="262"/>
      <c r="J23" s="262"/>
      <c r="K23" s="262"/>
      <c r="L23" s="262"/>
      <c r="M23" s="262"/>
      <c r="N23" s="262"/>
      <c r="O23" s="262"/>
      <c r="P23" s="262"/>
      <c r="Q23" s="262"/>
      <c r="R23" s="262"/>
      <c r="S23" s="262"/>
      <c r="T23" s="262"/>
      <c r="U23" s="262"/>
      <c r="V23" s="262"/>
      <c r="W23" s="262"/>
      <c r="X23" s="262"/>
      <c r="Y23" s="262"/>
      <c r="Z23" s="262"/>
      <c r="AA23" s="262"/>
      <c r="AB23" s="262"/>
      <c r="AC23" s="262"/>
      <c r="AD23" s="262"/>
      <c r="AE23" s="262"/>
      <c r="AF23" s="262"/>
      <c r="AG23" s="262"/>
      <c r="AH23" s="262"/>
      <c r="AI23" s="262"/>
      <c r="AJ23" s="262"/>
      <c r="AK23" s="262"/>
    </row>
    <row r="24" spans="1:37" s="152" customFormat="1" ht="13.15" customHeight="1" x14ac:dyDescent="0.2">
      <c r="A24" s="147" t="s">
        <v>939</v>
      </c>
      <c r="B24" s="262"/>
      <c r="C24" s="262"/>
      <c r="D24" s="262"/>
      <c r="E24" s="262"/>
      <c r="F24" s="262"/>
      <c r="G24" s="262"/>
      <c r="H24" s="262"/>
      <c r="I24" s="262"/>
      <c r="J24" s="262"/>
      <c r="K24" s="262"/>
      <c r="L24" s="262"/>
      <c r="M24" s="262"/>
      <c r="N24" s="262"/>
      <c r="O24" s="262"/>
      <c r="P24" s="262"/>
      <c r="Q24" s="262"/>
      <c r="R24" s="262"/>
      <c r="S24" s="262"/>
      <c r="T24" s="262"/>
      <c r="U24" s="262"/>
      <c r="V24" s="262"/>
      <c r="W24" s="262"/>
      <c r="X24" s="262"/>
      <c r="Y24" s="262"/>
      <c r="Z24" s="262"/>
      <c r="AA24" s="262"/>
      <c r="AB24" s="262"/>
      <c r="AC24" s="262"/>
      <c r="AD24" s="262"/>
      <c r="AE24" s="262"/>
      <c r="AF24" s="262"/>
      <c r="AG24" s="262"/>
      <c r="AH24" s="262"/>
      <c r="AI24" s="262"/>
      <c r="AJ24" s="262"/>
      <c r="AK24" s="262"/>
    </row>
    <row r="25" spans="1:37" s="152" customFormat="1" ht="13.15" customHeight="1" x14ac:dyDescent="0.2">
      <c r="A25" s="147" t="s">
        <v>967</v>
      </c>
      <c r="B25" s="262"/>
      <c r="C25" s="262"/>
      <c r="D25" s="262"/>
      <c r="E25" s="262"/>
      <c r="F25" s="262"/>
      <c r="G25" s="262"/>
      <c r="H25" s="262"/>
      <c r="I25" s="262"/>
      <c r="J25" s="262"/>
      <c r="K25" s="262"/>
      <c r="L25" s="262"/>
      <c r="M25" s="262"/>
      <c r="N25" s="262"/>
      <c r="O25" s="262"/>
      <c r="P25" s="262"/>
      <c r="Q25" s="262"/>
      <c r="R25" s="262"/>
      <c r="S25" s="262"/>
      <c r="T25" s="262"/>
      <c r="U25" s="262"/>
      <c r="V25" s="262"/>
      <c r="W25" s="262"/>
      <c r="X25" s="262"/>
      <c r="Y25" s="262"/>
      <c r="Z25" s="262"/>
      <c r="AA25" s="262"/>
      <c r="AB25" s="262"/>
      <c r="AC25" s="262"/>
      <c r="AD25" s="262"/>
      <c r="AE25" s="262"/>
      <c r="AF25" s="262"/>
      <c r="AG25" s="262"/>
      <c r="AH25" s="262"/>
      <c r="AI25" s="262"/>
      <c r="AJ25" s="262"/>
      <c r="AK25" s="262"/>
    </row>
    <row r="26" spans="1:37" s="152" customFormat="1" ht="13.15" customHeight="1" x14ac:dyDescent="0.2">
      <c r="A26" s="147" t="s">
        <v>968</v>
      </c>
      <c r="B26" s="262"/>
      <c r="C26" s="262"/>
      <c r="D26" s="262"/>
      <c r="E26" s="262"/>
      <c r="F26" s="262"/>
      <c r="G26" s="262"/>
      <c r="H26" s="262"/>
      <c r="I26" s="262"/>
      <c r="J26" s="262"/>
      <c r="K26" s="262"/>
      <c r="L26" s="262"/>
      <c r="M26" s="262"/>
      <c r="N26" s="262"/>
      <c r="O26" s="262"/>
      <c r="P26" s="262"/>
      <c r="Q26" s="262"/>
      <c r="R26" s="262"/>
      <c r="S26" s="262"/>
      <c r="T26" s="262"/>
      <c r="U26" s="262"/>
      <c r="V26" s="262"/>
      <c r="W26" s="262"/>
      <c r="X26" s="262"/>
      <c r="Y26" s="262"/>
      <c r="Z26" s="262"/>
      <c r="AA26" s="262"/>
      <c r="AB26" s="262"/>
      <c r="AC26" s="262"/>
      <c r="AD26" s="262"/>
      <c r="AE26" s="262"/>
      <c r="AF26" s="262"/>
      <c r="AG26" s="262"/>
      <c r="AH26" s="262"/>
      <c r="AI26" s="262"/>
      <c r="AJ26" s="262"/>
      <c r="AK26" s="262"/>
    </row>
    <row r="27" spans="1:37" s="152" customFormat="1" ht="13.15" customHeight="1" x14ac:dyDescent="0.2">
      <c r="A27" s="258" t="s">
        <v>924</v>
      </c>
      <c r="B27" s="262"/>
      <c r="C27" s="262"/>
      <c r="D27" s="262"/>
      <c r="E27" s="262"/>
      <c r="F27" s="262"/>
      <c r="G27" s="262"/>
      <c r="H27" s="262"/>
      <c r="I27" s="262"/>
      <c r="J27" s="262"/>
      <c r="K27" s="262"/>
      <c r="L27" s="262"/>
      <c r="M27" s="262"/>
      <c r="N27" s="262"/>
      <c r="O27" s="262"/>
      <c r="P27" s="262"/>
      <c r="Q27" s="262"/>
      <c r="R27" s="262"/>
      <c r="S27" s="262"/>
      <c r="T27" s="262"/>
      <c r="U27" s="262"/>
      <c r="V27" s="262"/>
      <c r="W27" s="262"/>
      <c r="X27" s="262"/>
      <c r="Y27" s="262"/>
      <c r="Z27" s="262"/>
      <c r="AA27" s="262"/>
      <c r="AB27" s="262"/>
      <c r="AC27" s="262"/>
      <c r="AD27" s="262"/>
      <c r="AE27" s="262"/>
      <c r="AF27" s="262"/>
      <c r="AG27" s="262"/>
      <c r="AH27" s="262"/>
      <c r="AI27" s="262"/>
      <c r="AJ27" s="262"/>
      <c r="AK27" s="262"/>
    </row>
    <row r="28" spans="1:37" s="152" customFormat="1" ht="13.15" customHeight="1" x14ac:dyDescent="0.2">
      <c r="A28" s="147" t="s">
        <v>939</v>
      </c>
      <c r="B28" s="262"/>
      <c r="C28" s="263"/>
      <c r="D28" s="263"/>
      <c r="E28" s="263"/>
      <c r="F28" s="263"/>
      <c r="G28" s="263"/>
      <c r="H28" s="263"/>
      <c r="I28" s="263"/>
      <c r="J28" s="263"/>
      <c r="K28" s="263"/>
      <c r="L28" s="263"/>
      <c r="M28" s="263"/>
      <c r="N28" s="263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  <c r="AD28" s="263"/>
      <c r="AE28" s="263"/>
      <c r="AF28" s="263"/>
      <c r="AG28" s="263"/>
      <c r="AH28" s="263"/>
      <c r="AI28" s="263"/>
      <c r="AJ28" s="263"/>
      <c r="AK28" s="263"/>
    </row>
    <row r="29" spans="1:37" s="152" customFormat="1" ht="13.15" customHeight="1" x14ac:dyDescent="0.2">
      <c r="A29" s="147" t="s">
        <v>967</v>
      </c>
      <c r="B29" s="262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5"/>
      <c r="T29" s="265"/>
      <c r="U29" s="265"/>
      <c r="V29" s="265"/>
      <c r="W29" s="265"/>
      <c r="X29" s="265"/>
      <c r="Y29" s="265"/>
      <c r="Z29" s="265"/>
      <c r="AA29" s="265"/>
      <c r="AB29" s="265"/>
      <c r="AC29" s="265"/>
      <c r="AD29" s="265"/>
      <c r="AE29" s="265"/>
      <c r="AF29" s="265"/>
      <c r="AG29" s="265"/>
      <c r="AH29" s="265"/>
      <c r="AI29" s="265"/>
      <c r="AJ29" s="265"/>
      <c r="AK29" s="265"/>
    </row>
    <row r="30" spans="1:37" s="152" customFormat="1" ht="13.15" customHeight="1" x14ac:dyDescent="0.2">
      <c r="A30" s="147" t="s">
        <v>968</v>
      </c>
      <c r="B30" s="262"/>
      <c r="C30" s="262"/>
      <c r="D30" s="262"/>
      <c r="E30" s="262"/>
      <c r="F30" s="262"/>
      <c r="G30" s="262"/>
      <c r="H30" s="262"/>
      <c r="I30" s="262"/>
      <c r="J30" s="262"/>
      <c r="K30" s="262"/>
      <c r="L30" s="262"/>
      <c r="M30" s="262"/>
      <c r="N30" s="262"/>
      <c r="O30" s="262"/>
      <c r="P30" s="262"/>
      <c r="Q30" s="262"/>
      <c r="R30" s="262"/>
      <c r="S30" s="262"/>
      <c r="T30" s="262"/>
      <c r="U30" s="262"/>
      <c r="V30" s="262"/>
      <c r="W30" s="262"/>
      <c r="X30" s="262"/>
      <c r="Y30" s="262"/>
      <c r="Z30" s="262"/>
      <c r="AA30" s="262"/>
      <c r="AB30" s="262"/>
      <c r="AC30" s="262"/>
      <c r="AD30" s="262"/>
      <c r="AE30" s="262"/>
      <c r="AF30" s="262"/>
      <c r="AG30" s="262"/>
      <c r="AH30" s="262"/>
      <c r="AI30" s="262"/>
      <c r="AJ30" s="262"/>
      <c r="AK30" s="262"/>
    </row>
    <row r="31" spans="1:37" s="152" customFormat="1" ht="13.15" customHeight="1" x14ac:dyDescent="0.2">
      <c r="A31" s="258" t="s">
        <v>925</v>
      </c>
      <c r="B31" s="262"/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2"/>
      <c r="T31" s="262"/>
      <c r="U31" s="262"/>
      <c r="V31" s="262"/>
      <c r="W31" s="262"/>
      <c r="X31" s="262"/>
      <c r="Y31" s="262"/>
      <c r="Z31" s="262"/>
      <c r="AA31" s="262"/>
      <c r="AB31" s="262"/>
      <c r="AC31" s="262"/>
      <c r="AD31" s="262"/>
      <c r="AE31" s="262"/>
      <c r="AF31" s="262"/>
      <c r="AG31" s="262"/>
      <c r="AH31" s="262"/>
      <c r="AI31" s="262"/>
      <c r="AJ31" s="262"/>
      <c r="AK31" s="262"/>
    </row>
    <row r="32" spans="1:37" s="152" customFormat="1" ht="13.15" customHeight="1" x14ac:dyDescent="0.2">
      <c r="A32" s="147" t="s">
        <v>939</v>
      </c>
      <c r="B32" s="262"/>
      <c r="C32" s="263"/>
      <c r="D32" s="263"/>
      <c r="E32" s="263"/>
      <c r="F32" s="263"/>
      <c r="G32" s="263"/>
      <c r="H32" s="263"/>
      <c r="I32" s="263"/>
      <c r="J32" s="263"/>
      <c r="K32" s="263"/>
      <c r="L32" s="263"/>
      <c r="M32" s="263"/>
      <c r="N32" s="263"/>
      <c r="O32" s="263"/>
      <c r="P32" s="263"/>
      <c r="Q32" s="263"/>
      <c r="R32" s="263"/>
      <c r="S32" s="263"/>
      <c r="T32" s="263"/>
      <c r="U32" s="263"/>
      <c r="V32" s="263"/>
      <c r="W32" s="263"/>
      <c r="X32" s="263"/>
      <c r="Y32" s="263"/>
      <c r="Z32" s="263"/>
      <c r="AA32" s="263"/>
      <c r="AB32" s="263"/>
      <c r="AC32" s="263"/>
      <c r="AD32" s="263"/>
      <c r="AE32" s="263"/>
      <c r="AF32" s="263"/>
      <c r="AG32" s="263"/>
      <c r="AH32" s="263"/>
      <c r="AI32" s="263"/>
      <c r="AJ32" s="263"/>
      <c r="AK32" s="263"/>
    </row>
    <row r="33" spans="1:37" s="152" customFormat="1" ht="13.15" customHeight="1" x14ac:dyDescent="0.2">
      <c r="A33" s="147" t="s">
        <v>967</v>
      </c>
      <c r="B33" s="262"/>
      <c r="C33" s="265"/>
      <c r="D33" s="265"/>
      <c r="E33" s="265"/>
      <c r="F33" s="265"/>
      <c r="G33" s="265"/>
      <c r="H33" s="265"/>
      <c r="I33" s="265"/>
      <c r="J33" s="265"/>
      <c r="K33" s="265"/>
      <c r="L33" s="265"/>
      <c r="M33" s="265"/>
      <c r="N33" s="265"/>
      <c r="O33" s="265"/>
      <c r="P33" s="265"/>
      <c r="Q33" s="265"/>
      <c r="R33" s="265"/>
      <c r="S33" s="265"/>
      <c r="T33" s="265"/>
      <c r="U33" s="265"/>
      <c r="V33" s="265"/>
      <c r="W33" s="265"/>
      <c r="X33" s="265"/>
      <c r="Y33" s="265"/>
      <c r="Z33" s="265"/>
      <c r="AA33" s="265"/>
      <c r="AB33" s="265"/>
      <c r="AC33" s="265"/>
      <c r="AD33" s="265"/>
      <c r="AE33" s="265"/>
      <c r="AF33" s="265"/>
      <c r="AG33" s="265"/>
      <c r="AH33" s="265"/>
      <c r="AI33" s="265"/>
      <c r="AJ33" s="265"/>
      <c r="AK33" s="265"/>
    </row>
    <row r="34" spans="1:37" s="152" customFormat="1" ht="13.15" customHeight="1" x14ac:dyDescent="0.2">
      <c r="A34" s="147" t="s">
        <v>968</v>
      </c>
      <c r="B34" s="262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2"/>
      <c r="T34" s="262"/>
      <c r="U34" s="262"/>
      <c r="V34" s="262"/>
      <c r="W34" s="262"/>
      <c r="X34" s="262"/>
      <c r="Y34" s="262"/>
      <c r="Z34" s="262"/>
      <c r="AA34" s="262"/>
      <c r="AB34" s="262"/>
      <c r="AC34" s="262"/>
      <c r="AD34" s="262"/>
      <c r="AE34" s="262"/>
      <c r="AF34" s="262"/>
      <c r="AG34" s="262"/>
      <c r="AH34" s="262"/>
      <c r="AI34" s="262"/>
      <c r="AJ34" s="262"/>
      <c r="AK34" s="262"/>
    </row>
    <row r="35" spans="1:37" s="152" customFormat="1" ht="13.15" customHeight="1" x14ac:dyDescent="0.2">
      <c r="A35" s="258" t="s">
        <v>926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  <c r="AA35" s="262"/>
      <c r="AB35" s="262"/>
      <c r="AC35" s="262"/>
      <c r="AD35" s="262"/>
      <c r="AE35" s="262"/>
      <c r="AF35" s="262"/>
      <c r="AG35" s="262"/>
      <c r="AH35" s="262"/>
      <c r="AI35" s="262"/>
      <c r="AJ35" s="262"/>
      <c r="AK35" s="262"/>
    </row>
    <row r="36" spans="1:37" s="152" customFormat="1" ht="13.15" customHeight="1" x14ac:dyDescent="0.2">
      <c r="A36" s="147" t="s">
        <v>939</v>
      </c>
      <c r="B36" s="262"/>
      <c r="C36" s="263"/>
      <c r="D36" s="263"/>
      <c r="E36" s="263"/>
      <c r="F36" s="263"/>
      <c r="G36" s="263"/>
      <c r="H36" s="263"/>
      <c r="I36" s="263"/>
      <c r="J36" s="263"/>
      <c r="K36" s="263"/>
      <c r="L36" s="263"/>
      <c r="M36" s="263"/>
      <c r="N36" s="263"/>
      <c r="O36" s="263"/>
      <c r="P36" s="263"/>
      <c r="Q36" s="263"/>
      <c r="R36" s="263"/>
      <c r="S36" s="263"/>
      <c r="T36" s="263"/>
      <c r="U36" s="263"/>
      <c r="V36" s="263"/>
      <c r="W36" s="263"/>
      <c r="X36" s="263"/>
      <c r="Y36" s="263"/>
      <c r="Z36" s="263"/>
      <c r="AA36" s="263"/>
      <c r="AB36" s="263"/>
      <c r="AC36" s="263"/>
      <c r="AD36" s="263"/>
      <c r="AE36" s="263"/>
      <c r="AF36" s="263"/>
      <c r="AG36" s="263"/>
      <c r="AH36" s="263"/>
      <c r="AI36" s="263"/>
      <c r="AJ36" s="263"/>
      <c r="AK36" s="263"/>
    </row>
    <row r="37" spans="1:37" s="152" customFormat="1" ht="13.15" customHeight="1" x14ac:dyDescent="0.2">
      <c r="A37" s="147" t="s">
        <v>967</v>
      </c>
      <c r="B37" s="262"/>
      <c r="C37" s="265"/>
      <c r="D37" s="265"/>
      <c r="E37" s="265"/>
      <c r="F37" s="265"/>
      <c r="G37" s="265"/>
      <c r="H37" s="265"/>
      <c r="I37" s="265"/>
      <c r="J37" s="265"/>
      <c r="K37" s="265"/>
      <c r="L37" s="265"/>
      <c r="M37" s="265"/>
      <c r="N37" s="265"/>
      <c r="O37" s="265"/>
      <c r="P37" s="265"/>
      <c r="Q37" s="265"/>
      <c r="R37" s="265"/>
      <c r="S37" s="265"/>
      <c r="T37" s="265"/>
      <c r="U37" s="265"/>
      <c r="V37" s="265"/>
      <c r="W37" s="265"/>
      <c r="X37" s="265"/>
      <c r="Y37" s="265"/>
      <c r="Z37" s="265"/>
      <c r="AA37" s="265"/>
      <c r="AB37" s="265"/>
      <c r="AC37" s="265"/>
      <c r="AD37" s="265"/>
      <c r="AE37" s="265"/>
      <c r="AF37" s="265"/>
      <c r="AG37" s="265"/>
      <c r="AH37" s="265"/>
      <c r="AI37" s="265"/>
      <c r="AJ37" s="265"/>
      <c r="AK37" s="265"/>
    </row>
    <row r="38" spans="1:37" s="152" customFormat="1" ht="13.15" customHeight="1" x14ac:dyDescent="0.2">
      <c r="A38" s="147" t="s">
        <v>968</v>
      </c>
      <c r="B38" s="262"/>
      <c r="C38" s="262"/>
      <c r="D38" s="262"/>
      <c r="E38" s="262"/>
      <c r="F38" s="262"/>
      <c r="G38" s="262"/>
      <c r="H38" s="262"/>
      <c r="I38" s="262"/>
      <c r="J38" s="262"/>
      <c r="K38" s="262"/>
      <c r="L38" s="262"/>
      <c r="M38" s="262"/>
      <c r="N38" s="262"/>
      <c r="O38" s="262"/>
      <c r="P38" s="262"/>
      <c r="Q38" s="262"/>
      <c r="R38" s="262"/>
      <c r="S38" s="262"/>
      <c r="T38" s="262"/>
      <c r="U38" s="262"/>
      <c r="V38" s="262"/>
      <c r="W38" s="262"/>
      <c r="X38" s="262"/>
      <c r="Y38" s="262"/>
      <c r="Z38" s="262"/>
      <c r="AA38" s="262"/>
      <c r="AB38" s="262"/>
      <c r="AC38" s="262"/>
      <c r="AD38" s="262"/>
      <c r="AE38" s="262"/>
      <c r="AF38" s="262"/>
      <c r="AG38" s="262"/>
      <c r="AH38" s="262"/>
      <c r="AI38" s="262"/>
      <c r="AJ38" s="262"/>
      <c r="AK38" s="262"/>
    </row>
    <row r="39" spans="1:37" s="152" customFormat="1" ht="13.15" customHeight="1" x14ac:dyDescent="0.2">
      <c r="A39" s="258" t="s">
        <v>927</v>
      </c>
      <c r="B39" s="262"/>
      <c r="C39" s="262"/>
      <c r="D39" s="262"/>
      <c r="E39" s="262"/>
      <c r="F39" s="262"/>
      <c r="G39" s="262"/>
      <c r="H39" s="262"/>
      <c r="I39" s="262"/>
      <c r="J39" s="262"/>
      <c r="K39" s="262"/>
      <c r="L39" s="262"/>
      <c r="M39" s="262"/>
      <c r="N39" s="262"/>
      <c r="O39" s="262"/>
      <c r="P39" s="262"/>
      <c r="Q39" s="262"/>
      <c r="R39" s="262"/>
      <c r="S39" s="262"/>
      <c r="T39" s="262"/>
      <c r="U39" s="262"/>
      <c r="V39" s="262"/>
      <c r="W39" s="262"/>
      <c r="X39" s="262"/>
      <c r="Y39" s="262"/>
      <c r="Z39" s="262"/>
      <c r="AA39" s="262"/>
      <c r="AB39" s="262"/>
      <c r="AC39" s="262"/>
      <c r="AD39" s="262"/>
      <c r="AE39" s="262"/>
      <c r="AF39" s="262"/>
      <c r="AG39" s="262"/>
      <c r="AH39" s="262"/>
      <c r="AI39" s="262"/>
      <c r="AJ39" s="262"/>
      <c r="AK39" s="262"/>
    </row>
    <row r="40" spans="1:37" s="152" customFormat="1" ht="13.15" customHeight="1" x14ac:dyDescent="0.2">
      <c r="A40" s="147" t="s">
        <v>939</v>
      </c>
      <c r="B40" s="262"/>
      <c r="C40" s="263"/>
      <c r="D40" s="263"/>
      <c r="E40" s="263"/>
      <c r="F40" s="263"/>
      <c r="G40" s="263"/>
      <c r="H40" s="263"/>
      <c r="I40" s="263"/>
      <c r="J40" s="263"/>
      <c r="K40" s="263"/>
      <c r="L40" s="263"/>
      <c r="M40" s="263"/>
      <c r="N40" s="263"/>
      <c r="O40" s="263"/>
      <c r="P40" s="263"/>
      <c r="Q40" s="263"/>
      <c r="R40" s="263"/>
      <c r="S40" s="263"/>
      <c r="T40" s="263"/>
      <c r="U40" s="263"/>
      <c r="V40" s="263"/>
      <c r="W40" s="263"/>
      <c r="X40" s="263"/>
      <c r="Y40" s="263"/>
      <c r="Z40" s="263"/>
      <c r="AA40" s="263"/>
      <c r="AB40" s="263"/>
      <c r="AC40" s="263"/>
      <c r="AD40" s="263"/>
      <c r="AE40" s="263"/>
      <c r="AF40" s="263"/>
      <c r="AG40" s="263"/>
      <c r="AH40" s="263"/>
      <c r="AI40" s="263"/>
      <c r="AJ40" s="263"/>
      <c r="AK40" s="263"/>
    </row>
    <row r="41" spans="1:37" s="152" customFormat="1" ht="13.15" customHeight="1" x14ac:dyDescent="0.2">
      <c r="A41" s="147" t="s">
        <v>967</v>
      </c>
      <c r="B41" s="262"/>
      <c r="C41" s="265"/>
      <c r="D41" s="265"/>
      <c r="E41" s="265"/>
      <c r="F41" s="265"/>
      <c r="G41" s="265"/>
      <c r="H41" s="265"/>
      <c r="I41" s="265"/>
      <c r="J41" s="265"/>
      <c r="K41" s="265"/>
      <c r="L41" s="265"/>
      <c r="M41" s="265"/>
      <c r="N41" s="265"/>
      <c r="O41" s="265"/>
      <c r="P41" s="265"/>
      <c r="Q41" s="265"/>
      <c r="R41" s="265"/>
      <c r="S41" s="265"/>
      <c r="T41" s="265"/>
      <c r="U41" s="265"/>
      <c r="V41" s="265"/>
      <c r="W41" s="265"/>
      <c r="X41" s="265"/>
      <c r="Y41" s="265"/>
      <c r="Z41" s="265"/>
      <c r="AA41" s="265"/>
      <c r="AB41" s="265"/>
      <c r="AC41" s="265"/>
      <c r="AD41" s="265"/>
      <c r="AE41" s="265"/>
      <c r="AF41" s="265"/>
      <c r="AG41" s="265"/>
      <c r="AH41" s="265"/>
      <c r="AI41" s="265"/>
      <c r="AJ41" s="265"/>
      <c r="AK41" s="265"/>
    </row>
    <row r="42" spans="1:37" s="152" customFormat="1" ht="13.15" customHeight="1" x14ac:dyDescent="0.2">
      <c r="A42" s="147" t="s">
        <v>968</v>
      </c>
      <c r="B42" s="262"/>
      <c r="C42" s="262"/>
      <c r="D42" s="262"/>
      <c r="E42" s="262"/>
      <c r="F42" s="262"/>
      <c r="G42" s="262"/>
      <c r="H42" s="262"/>
      <c r="I42" s="262"/>
      <c r="J42" s="262"/>
      <c r="K42" s="262"/>
      <c r="L42" s="262"/>
      <c r="M42" s="262"/>
      <c r="N42" s="262"/>
      <c r="O42" s="262"/>
      <c r="P42" s="262"/>
      <c r="Q42" s="262"/>
      <c r="R42" s="262"/>
      <c r="S42" s="262"/>
      <c r="T42" s="262"/>
      <c r="U42" s="262"/>
      <c r="V42" s="262"/>
      <c r="W42" s="262"/>
      <c r="X42" s="262"/>
      <c r="Y42" s="262"/>
      <c r="Z42" s="262"/>
      <c r="AA42" s="262"/>
      <c r="AB42" s="262"/>
      <c r="AC42" s="262"/>
      <c r="AD42" s="262"/>
      <c r="AE42" s="262"/>
      <c r="AF42" s="262"/>
      <c r="AG42" s="262"/>
      <c r="AH42" s="262"/>
      <c r="AI42" s="262"/>
      <c r="AJ42" s="262"/>
      <c r="AK42" s="262"/>
    </row>
    <row r="43" spans="1:37" s="152" customFormat="1" ht="13.15" customHeight="1" x14ac:dyDescent="0.2">
      <c r="A43" s="258" t="s">
        <v>928</v>
      </c>
      <c r="B43" s="262"/>
      <c r="C43" s="332"/>
      <c r="D43" s="332"/>
      <c r="E43" s="332"/>
      <c r="F43" s="332"/>
      <c r="G43" s="332"/>
      <c r="H43" s="332"/>
      <c r="I43" s="332"/>
      <c r="J43" s="332"/>
      <c r="K43" s="332"/>
      <c r="L43" s="332"/>
      <c r="M43" s="332"/>
      <c r="N43" s="332"/>
      <c r="O43" s="332"/>
      <c r="P43" s="332"/>
      <c r="Q43" s="332"/>
      <c r="R43" s="332"/>
      <c r="S43" s="332"/>
      <c r="T43" s="332"/>
      <c r="U43" s="332"/>
      <c r="V43" s="332"/>
      <c r="W43" s="332"/>
      <c r="X43" s="332"/>
      <c r="Y43" s="332"/>
      <c r="Z43" s="332"/>
      <c r="AA43" s="332"/>
      <c r="AB43" s="332"/>
      <c r="AC43" s="332"/>
      <c r="AD43" s="332"/>
      <c r="AE43" s="332"/>
      <c r="AF43" s="332"/>
      <c r="AG43" s="332"/>
      <c r="AH43" s="332"/>
      <c r="AI43" s="332"/>
      <c r="AJ43" s="332"/>
      <c r="AK43" s="332"/>
    </row>
    <row r="44" spans="1:37" s="152" customFormat="1" ht="13.15" customHeight="1" x14ac:dyDescent="0.2">
      <c r="A44" s="147" t="s">
        <v>939</v>
      </c>
      <c r="B44" s="262"/>
      <c r="C44" s="263"/>
      <c r="D44" s="263"/>
      <c r="E44" s="263"/>
      <c r="F44" s="263"/>
      <c r="G44" s="263"/>
      <c r="H44" s="263"/>
      <c r="I44" s="263"/>
      <c r="J44" s="263"/>
      <c r="K44" s="263"/>
      <c r="L44" s="263"/>
      <c r="M44" s="263"/>
      <c r="N44" s="263"/>
      <c r="O44" s="263"/>
      <c r="P44" s="263"/>
      <c r="Q44" s="263"/>
      <c r="R44" s="263"/>
      <c r="S44" s="263"/>
      <c r="T44" s="263"/>
      <c r="U44" s="263"/>
      <c r="V44" s="263"/>
      <c r="W44" s="263"/>
      <c r="X44" s="263"/>
      <c r="Y44" s="263"/>
      <c r="Z44" s="263"/>
      <c r="AA44" s="263"/>
      <c r="AB44" s="263"/>
      <c r="AC44" s="263"/>
      <c r="AD44" s="263"/>
      <c r="AE44" s="263"/>
      <c r="AF44" s="263"/>
      <c r="AG44" s="263"/>
      <c r="AH44" s="263"/>
      <c r="AI44" s="263"/>
      <c r="AJ44" s="263"/>
      <c r="AK44" s="263"/>
    </row>
    <row r="45" spans="1:37" s="152" customFormat="1" ht="13.15" customHeight="1" x14ac:dyDescent="0.2">
      <c r="A45" s="147" t="s">
        <v>967</v>
      </c>
      <c r="B45" s="262"/>
      <c r="C45" s="265"/>
      <c r="D45" s="265"/>
      <c r="E45" s="265"/>
      <c r="F45" s="265"/>
      <c r="G45" s="265"/>
      <c r="H45" s="265"/>
      <c r="I45" s="265"/>
      <c r="J45" s="265"/>
      <c r="K45" s="265"/>
      <c r="L45" s="265"/>
      <c r="M45" s="265"/>
      <c r="N45" s="265"/>
      <c r="O45" s="265"/>
      <c r="P45" s="265"/>
      <c r="Q45" s="265"/>
      <c r="R45" s="265"/>
      <c r="S45" s="265"/>
      <c r="T45" s="265"/>
      <c r="U45" s="265"/>
      <c r="V45" s="265"/>
      <c r="W45" s="265"/>
      <c r="X45" s="265"/>
      <c r="Y45" s="265"/>
      <c r="Z45" s="265"/>
      <c r="AA45" s="265"/>
      <c r="AB45" s="265"/>
      <c r="AC45" s="265"/>
      <c r="AD45" s="265"/>
      <c r="AE45" s="265"/>
      <c r="AF45" s="265"/>
      <c r="AG45" s="265"/>
      <c r="AH45" s="265"/>
      <c r="AI45" s="265"/>
      <c r="AJ45" s="265"/>
      <c r="AK45" s="265"/>
    </row>
    <row r="46" spans="1:37" s="152" customFormat="1" ht="13.15" customHeight="1" x14ac:dyDescent="0.2">
      <c r="A46" s="147" t="s">
        <v>968</v>
      </c>
      <c r="B46" s="262"/>
      <c r="C46" s="262"/>
      <c r="D46" s="262"/>
      <c r="E46" s="262"/>
      <c r="F46" s="262"/>
      <c r="G46" s="262"/>
      <c r="H46" s="262"/>
      <c r="I46" s="262"/>
      <c r="J46" s="262"/>
      <c r="K46" s="262"/>
      <c r="L46" s="262"/>
      <c r="M46" s="262"/>
      <c r="N46" s="262"/>
      <c r="O46" s="262"/>
      <c r="P46" s="262"/>
      <c r="Q46" s="262"/>
      <c r="R46" s="262"/>
      <c r="S46" s="262"/>
      <c r="T46" s="262"/>
      <c r="U46" s="262"/>
      <c r="V46" s="262"/>
      <c r="W46" s="262"/>
      <c r="X46" s="262"/>
      <c r="Y46" s="262"/>
      <c r="Z46" s="262"/>
      <c r="AA46" s="262"/>
      <c r="AB46" s="262"/>
      <c r="AC46" s="262"/>
      <c r="AD46" s="262"/>
      <c r="AE46" s="262"/>
      <c r="AF46" s="262"/>
      <c r="AG46" s="262"/>
      <c r="AH46" s="262"/>
      <c r="AI46" s="262"/>
      <c r="AJ46" s="262"/>
      <c r="AK46" s="262"/>
    </row>
    <row r="47" spans="1:37" s="152" customFormat="1" ht="13.15" customHeight="1" x14ac:dyDescent="0.2">
      <c r="A47" s="258" t="s">
        <v>929</v>
      </c>
      <c r="B47" s="262"/>
      <c r="C47" s="332"/>
      <c r="D47" s="332"/>
      <c r="E47" s="332"/>
      <c r="F47" s="332"/>
      <c r="G47" s="332"/>
      <c r="H47" s="332"/>
      <c r="I47" s="332"/>
      <c r="J47" s="332"/>
      <c r="K47" s="332"/>
      <c r="L47" s="332"/>
      <c r="M47" s="332"/>
      <c r="N47" s="332"/>
      <c r="O47" s="332"/>
      <c r="P47" s="332"/>
      <c r="Q47" s="332"/>
      <c r="R47" s="332"/>
      <c r="S47" s="332"/>
      <c r="T47" s="332"/>
      <c r="U47" s="332"/>
      <c r="V47" s="332"/>
      <c r="W47" s="332"/>
      <c r="X47" s="332"/>
      <c r="Y47" s="332"/>
      <c r="Z47" s="332"/>
      <c r="AA47" s="332"/>
      <c r="AB47" s="332"/>
      <c r="AC47" s="332"/>
      <c r="AD47" s="332"/>
      <c r="AE47" s="332"/>
      <c r="AF47" s="332"/>
      <c r="AG47" s="332"/>
      <c r="AH47" s="332"/>
      <c r="AI47" s="332"/>
      <c r="AJ47" s="332"/>
      <c r="AK47" s="332"/>
    </row>
    <row r="48" spans="1:37" s="152" customFormat="1" ht="13.15" customHeight="1" x14ac:dyDescent="0.2">
      <c r="A48" s="147" t="s">
        <v>939</v>
      </c>
      <c r="B48" s="262"/>
      <c r="C48" s="263"/>
      <c r="D48" s="263"/>
      <c r="E48" s="263"/>
      <c r="F48" s="263"/>
      <c r="G48" s="263"/>
      <c r="H48" s="263"/>
      <c r="I48" s="263"/>
      <c r="J48" s="263"/>
      <c r="K48" s="263"/>
      <c r="L48" s="263"/>
      <c r="M48" s="263"/>
      <c r="N48" s="263"/>
      <c r="O48" s="263"/>
      <c r="P48" s="263"/>
      <c r="Q48" s="263"/>
      <c r="R48" s="263"/>
      <c r="S48" s="263"/>
      <c r="T48" s="263"/>
      <c r="U48" s="263"/>
      <c r="V48" s="263"/>
      <c r="W48" s="263"/>
      <c r="X48" s="263"/>
      <c r="Y48" s="263"/>
      <c r="Z48" s="263"/>
      <c r="AA48" s="263"/>
      <c r="AB48" s="263"/>
      <c r="AC48" s="263"/>
      <c r="AD48" s="263"/>
      <c r="AE48" s="263"/>
      <c r="AF48" s="263"/>
      <c r="AG48" s="263"/>
      <c r="AH48" s="263"/>
      <c r="AI48" s="263"/>
      <c r="AJ48" s="263"/>
      <c r="AK48" s="263"/>
    </row>
    <row r="49" spans="1:37" s="152" customFormat="1" ht="13.15" customHeight="1" x14ac:dyDescent="0.2">
      <c r="A49" s="147" t="s">
        <v>967</v>
      </c>
      <c r="B49" s="262"/>
      <c r="C49" s="265"/>
      <c r="D49" s="265"/>
      <c r="E49" s="265"/>
      <c r="F49" s="265"/>
      <c r="G49" s="265"/>
      <c r="H49" s="265"/>
      <c r="I49" s="265"/>
      <c r="J49" s="265"/>
      <c r="K49" s="265"/>
      <c r="L49" s="265"/>
      <c r="M49" s="265"/>
      <c r="N49" s="265"/>
      <c r="O49" s="265"/>
      <c r="P49" s="265"/>
      <c r="Q49" s="265"/>
      <c r="R49" s="265"/>
      <c r="S49" s="265"/>
      <c r="T49" s="265"/>
      <c r="U49" s="265"/>
      <c r="V49" s="265"/>
      <c r="W49" s="265"/>
      <c r="X49" s="265"/>
      <c r="Y49" s="265"/>
      <c r="Z49" s="265"/>
      <c r="AA49" s="265"/>
      <c r="AB49" s="265"/>
      <c r="AC49" s="265"/>
      <c r="AD49" s="265"/>
      <c r="AE49" s="265"/>
      <c r="AF49" s="265"/>
      <c r="AG49" s="265"/>
      <c r="AH49" s="265"/>
      <c r="AI49" s="265"/>
      <c r="AJ49" s="265"/>
      <c r="AK49" s="265"/>
    </row>
    <row r="50" spans="1:37" s="152" customFormat="1" ht="13.15" customHeight="1" x14ac:dyDescent="0.2">
      <c r="A50" s="147" t="s">
        <v>968</v>
      </c>
      <c r="B50" s="262"/>
      <c r="C50" s="262"/>
      <c r="D50" s="262"/>
      <c r="E50" s="262"/>
      <c r="F50" s="262"/>
      <c r="G50" s="262"/>
      <c r="H50" s="262"/>
      <c r="I50" s="262"/>
      <c r="J50" s="262"/>
      <c r="K50" s="262"/>
      <c r="L50" s="262"/>
      <c r="M50" s="262"/>
      <c r="N50" s="262"/>
      <c r="O50" s="262"/>
      <c r="P50" s="262"/>
      <c r="Q50" s="262"/>
      <c r="R50" s="262"/>
      <c r="S50" s="262"/>
      <c r="T50" s="262"/>
      <c r="U50" s="262"/>
      <c r="V50" s="262"/>
      <c r="W50" s="262"/>
      <c r="X50" s="262"/>
      <c r="Y50" s="262"/>
      <c r="Z50" s="262"/>
      <c r="AA50" s="262"/>
      <c r="AB50" s="262"/>
      <c r="AC50" s="262"/>
      <c r="AD50" s="262"/>
      <c r="AE50" s="262"/>
      <c r="AF50" s="262"/>
      <c r="AG50" s="262"/>
      <c r="AH50" s="262"/>
      <c r="AI50" s="262"/>
      <c r="AJ50" s="262"/>
      <c r="AK50" s="262"/>
    </row>
    <row r="51" spans="1:37" s="152" customFormat="1" ht="13.15" customHeight="1" x14ac:dyDescent="0.2">
      <c r="A51" s="258" t="s">
        <v>931</v>
      </c>
      <c r="B51" s="262"/>
      <c r="C51" s="332"/>
      <c r="D51" s="332"/>
      <c r="E51" s="332"/>
      <c r="F51" s="332"/>
      <c r="G51" s="332"/>
      <c r="H51" s="332"/>
      <c r="I51" s="332"/>
      <c r="J51" s="332"/>
      <c r="K51" s="332"/>
      <c r="L51" s="332"/>
      <c r="M51" s="332"/>
      <c r="N51" s="332"/>
      <c r="O51" s="332"/>
      <c r="P51" s="332"/>
      <c r="Q51" s="332"/>
      <c r="R51" s="332"/>
      <c r="S51" s="332"/>
      <c r="T51" s="332"/>
      <c r="U51" s="332"/>
      <c r="V51" s="332"/>
      <c r="W51" s="332"/>
      <c r="X51" s="332"/>
      <c r="Y51" s="332"/>
      <c r="Z51" s="332"/>
      <c r="AA51" s="332"/>
      <c r="AB51" s="332"/>
      <c r="AC51" s="332"/>
      <c r="AD51" s="332"/>
      <c r="AE51" s="332"/>
      <c r="AF51" s="332"/>
      <c r="AG51" s="332"/>
      <c r="AH51" s="332"/>
      <c r="AI51" s="332"/>
      <c r="AJ51" s="332"/>
      <c r="AK51" s="332"/>
    </row>
    <row r="52" spans="1:37" s="152" customFormat="1" ht="13.15" customHeight="1" x14ac:dyDescent="0.2">
      <c r="A52" s="147" t="s">
        <v>939</v>
      </c>
      <c r="B52" s="262"/>
      <c r="C52" s="263"/>
      <c r="D52" s="263"/>
      <c r="E52" s="263"/>
      <c r="F52" s="263"/>
      <c r="G52" s="263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3"/>
      <c r="AE52" s="263"/>
      <c r="AF52" s="263"/>
      <c r="AG52" s="263"/>
      <c r="AH52" s="263"/>
      <c r="AI52" s="263"/>
      <c r="AJ52" s="263"/>
      <c r="AK52" s="263"/>
    </row>
    <row r="53" spans="1:37" s="152" customFormat="1" ht="13.15" customHeight="1" x14ac:dyDescent="0.2">
      <c r="A53" s="147" t="s">
        <v>967</v>
      </c>
      <c r="B53" s="262"/>
      <c r="C53" s="265"/>
      <c r="D53" s="265"/>
      <c r="E53" s="265"/>
      <c r="F53" s="265"/>
      <c r="G53" s="265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65"/>
      <c r="AE53" s="265"/>
      <c r="AF53" s="265"/>
      <c r="AG53" s="265"/>
      <c r="AH53" s="265"/>
      <c r="AI53" s="265"/>
      <c r="AJ53" s="265"/>
      <c r="AK53" s="265"/>
    </row>
    <row r="54" spans="1:37" s="152" customFormat="1" ht="13.15" customHeight="1" x14ac:dyDescent="0.2">
      <c r="A54" s="147" t="s">
        <v>968</v>
      </c>
      <c r="B54" s="262"/>
      <c r="C54" s="262"/>
      <c r="D54" s="262"/>
      <c r="E54" s="262"/>
      <c r="F54" s="262"/>
      <c r="G54" s="262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2"/>
      <c r="AE54" s="262"/>
      <c r="AF54" s="262"/>
      <c r="AG54" s="262"/>
      <c r="AH54" s="262"/>
      <c r="AI54" s="262"/>
      <c r="AJ54" s="262"/>
      <c r="AK54" s="262"/>
    </row>
    <row r="55" spans="1:37" s="152" customFormat="1" ht="13.15" customHeight="1" x14ac:dyDescent="0.2">
      <c r="A55" s="258" t="s">
        <v>973</v>
      </c>
      <c r="B55" s="262"/>
      <c r="C55" s="332"/>
      <c r="D55" s="332"/>
      <c r="E55" s="332"/>
      <c r="F55" s="332"/>
      <c r="G55" s="332"/>
      <c r="H55" s="332"/>
      <c r="I55" s="332"/>
      <c r="J55" s="332"/>
      <c r="K55" s="332"/>
      <c r="L55" s="332"/>
      <c r="M55" s="332"/>
      <c r="N55" s="332"/>
      <c r="O55" s="332"/>
      <c r="P55" s="332"/>
      <c r="Q55" s="332"/>
      <c r="R55" s="332"/>
      <c r="S55" s="332"/>
      <c r="T55" s="332"/>
      <c r="U55" s="332"/>
      <c r="V55" s="332"/>
      <c r="W55" s="332"/>
      <c r="X55" s="332"/>
      <c r="Y55" s="332"/>
      <c r="Z55" s="332"/>
      <c r="AA55" s="332"/>
      <c r="AB55" s="332"/>
      <c r="AC55" s="332"/>
      <c r="AD55" s="332"/>
      <c r="AE55" s="332"/>
      <c r="AF55" s="332"/>
      <c r="AG55" s="332"/>
      <c r="AH55" s="332"/>
      <c r="AI55" s="332"/>
      <c r="AJ55" s="332"/>
      <c r="AK55" s="332"/>
    </row>
    <row r="56" spans="1:37" s="152" customFormat="1" ht="13.15" customHeight="1" x14ac:dyDescent="0.2">
      <c r="A56" s="147" t="s">
        <v>939</v>
      </c>
      <c r="B56" s="262"/>
      <c r="C56" s="263"/>
      <c r="D56" s="263"/>
      <c r="E56" s="263"/>
      <c r="F56" s="263"/>
      <c r="G56" s="263"/>
      <c r="H56" s="263"/>
      <c r="I56" s="263"/>
      <c r="J56" s="263"/>
      <c r="K56" s="263"/>
      <c r="L56" s="263"/>
      <c r="M56" s="263"/>
      <c r="N56" s="263"/>
      <c r="O56" s="263"/>
      <c r="P56" s="263"/>
      <c r="Q56" s="263"/>
      <c r="R56" s="263"/>
      <c r="S56" s="263"/>
      <c r="T56" s="263"/>
      <c r="U56" s="263"/>
      <c r="V56" s="263"/>
      <c r="W56" s="263"/>
      <c r="X56" s="263"/>
      <c r="Y56" s="263"/>
      <c r="Z56" s="263"/>
      <c r="AA56" s="263"/>
      <c r="AB56" s="263"/>
      <c r="AC56" s="263"/>
      <c r="AD56" s="263"/>
      <c r="AE56" s="263"/>
      <c r="AF56" s="263"/>
      <c r="AG56" s="263"/>
      <c r="AH56" s="263"/>
      <c r="AI56" s="263"/>
      <c r="AJ56" s="263"/>
      <c r="AK56" s="263"/>
    </row>
    <row r="57" spans="1:37" s="152" customFormat="1" ht="13.15" customHeight="1" x14ac:dyDescent="0.2">
      <c r="A57" s="147" t="s">
        <v>967</v>
      </c>
      <c r="B57" s="262"/>
      <c r="C57" s="265"/>
      <c r="D57" s="265"/>
      <c r="E57" s="265"/>
      <c r="F57" s="265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5"/>
      <c r="AE57" s="265"/>
      <c r="AF57" s="265"/>
      <c r="AG57" s="265"/>
      <c r="AH57" s="265"/>
      <c r="AI57" s="265"/>
      <c r="AJ57" s="265"/>
      <c r="AK57" s="265"/>
    </row>
    <row r="58" spans="1:37" s="152" customFormat="1" ht="13.15" customHeight="1" x14ac:dyDescent="0.2">
      <c r="A58" s="147" t="s">
        <v>968</v>
      </c>
      <c r="B58" s="262"/>
      <c r="C58" s="262"/>
      <c r="D58" s="262"/>
      <c r="E58" s="262"/>
      <c r="F58" s="262"/>
      <c r="G58" s="262"/>
      <c r="H58" s="262"/>
      <c r="I58" s="262"/>
      <c r="J58" s="262"/>
      <c r="K58" s="262"/>
      <c r="L58" s="262"/>
      <c r="M58" s="262"/>
      <c r="N58" s="262"/>
      <c r="O58" s="262"/>
      <c r="P58" s="262"/>
      <c r="Q58" s="262"/>
      <c r="R58" s="262"/>
      <c r="S58" s="262"/>
      <c r="T58" s="262"/>
      <c r="U58" s="262"/>
      <c r="V58" s="262"/>
      <c r="W58" s="262"/>
      <c r="X58" s="262"/>
      <c r="Y58" s="262"/>
      <c r="Z58" s="262"/>
      <c r="AA58" s="262"/>
      <c r="AB58" s="262"/>
      <c r="AC58" s="262"/>
      <c r="AD58" s="262"/>
      <c r="AE58" s="262"/>
      <c r="AF58" s="262"/>
      <c r="AG58" s="262"/>
      <c r="AH58" s="262"/>
      <c r="AI58" s="262"/>
      <c r="AJ58" s="262"/>
      <c r="AK58" s="262"/>
    </row>
    <row r="59" spans="1:37" s="152" customFormat="1" ht="13.15" customHeight="1" x14ac:dyDescent="0.2">
      <c r="A59" s="258" t="s">
        <v>974</v>
      </c>
      <c r="B59" s="262"/>
      <c r="C59" s="332"/>
      <c r="D59" s="332"/>
      <c r="E59" s="332"/>
      <c r="F59" s="332"/>
      <c r="G59" s="332"/>
      <c r="H59" s="332"/>
      <c r="I59" s="332"/>
      <c r="J59" s="332"/>
      <c r="K59" s="332"/>
      <c r="L59" s="332"/>
      <c r="M59" s="332"/>
      <c r="N59" s="332"/>
      <c r="O59" s="332"/>
      <c r="P59" s="332"/>
      <c r="Q59" s="332"/>
      <c r="R59" s="332"/>
      <c r="S59" s="332"/>
      <c r="T59" s="332"/>
      <c r="U59" s="332"/>
      <c r="V59" s="332"/>
      <c r="W59" s="332"/>
      <c r="X59" s="332"/>
      <c r="Y59" s="332"/>
      <c r="Z59" s="332"/>
      <c r="AA59" s="332"/>
      <c r="AB59" s="332"/>
      <c r="AC59" s="332"/>
      <c r="AD59" s="332"/>
      <c r="AE59" s="332"/>
      <c r="AF59" s="332"/>
      <c r="AG59" s="332"/>
      <c r="AH59" s="332"/>
      <c r="AI59" s="332"/>
      <c r="AJ59" s="332"/>
      <c r="AK59" s="332"/>
    </row>
    <row r="60" spans="1:37" s="152" customFormat="1" ht="13.15" customHeight="1" x14ac:dyDescent="0.2">
      <c r="A60" s="147" t="s">
        <v>939</v>
      </c>
      <c r="B60" s="262"/>
      <c r="C60" s="263"/>
      <c r="D60" s="263"/>
      <c r="E60" s="263"/>
      <c r="F60" s="263"/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3"/>
      <c r="AE60" s="263"/>
      <c r="AF60" s="263"/>
      <c r="AG60" s="263"/>
      <c r="AH60" s="263"/>
      <c r="AI60" s="263"/>
      <c r="AJ60" s="263"/>
      <c r="AK60" s="263"/>
    </row>
    <row r="61" spans="1:37" s="152" customFormat="1" ht="13.15" customHeight="1" x14ac:dyDescent="0.2">
      <c r="A61" s="147" t="s">
        <v>967</v>
      </c>
      <c r="B61" s="262"/>
      <c r="C61" s="265"/>
      <c r="D61" s="265"/>
      <c r="E61" s="265"/>
      <c r="F61" s="265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5"/>
      <c r="AE61" s="265"/>
      <c r="AF61" s="265"/>
      <c r="AG61" s="265"/>
      <c r="AH61" s="265"/>
      <c r="AI61" s="265"/>
      <c r="AJ61" s="265"/>
      <c r="AK61" s="265"/>
    </row>
    <row r="62" spans="1:37" s="152" customFormat="1" ht="13.15" customHeight="1" x14ac:dyDescent="0.2">
      <c r="A62" s="147" t="s">
        <v>968</v>
      </c>
      <c r="B62" s="262"/>
      <c r="C62" s="262"/>
      <c r="D62" s="262"/>
      <c r="E62" s="262"/>
      <c r="F62" s="262"/>
      <c r="G62" s="262"/>
      <c r="H62" s="262"/>
      <c r="I62" s="262"/>
      <c r="J62" s="262"/>
      <c r="K62" s="262"/>
      <c r="L62" s="262"/>
      <c r="M62" s="262"/>
      <c r="N62" s="262"/>
      <c r="O62" s="262"/>
      <c r="P62" s="262"/>
      <c r="Q62" s="262"/>
      <c r="R62" s="262"/>
      <c r="S62" s="262"/>
      <c r="T62" s="262"/>
      <c r="U62" s="262"/>
      <c r="V62" s="262"/>
      <c r="W62" s="262"/>
      <c r="X62" s="262"/>
      <c r="Y62" s="262"/>
      <c r="Z62" s="262"/>
      <c r="AA62" s="262"/>
      <c r="AB62" s="262"/>
      <c r="AC62" s="262"/>
      <c r="AD62" s="262"/>
      <c r="AE62" s="262"/>
      <c r="AF62" s="262"/>
      <c r="AG62" s="262"/>
      <c r="AH62" s="262"/>
      <c r="AI62" s="262"/>
      <c r="AJ62" s="262"/>
      <c r="AK62" s="262"/>
    </row>
    <row r="63" spans="1:37" s="152" customFormat="1" ht="13.15" customHeight="1" x14ac:dyDescent="0.2">
      <c r="A63" s="258" t="s">
        <v>975</v>
      </c>
      <c r="B63" s="262"/>
      <c r="C63" s="332"/>
      <c r="D63" s="332"/>
      <c r="E63" s="332"/>
      <c r="F63" s="332"/>
      <c r="G63" s="332"/>
      <c r="H63" s="332"/>
      <c r="I63" s="332"/>
      <c r="J63" s="332"/>
      <c r="K63" s="332"/>
      <c r="L63" s="332"/>
      <c r="M63" s="332"/>
      <c r="N63" s="332"/>
      <c r="O63" s="332"/>
      <c r="P63" s="332"/>
      <c r="Q63" s="332"/>
      <c r="R63" s="332"/>
      <c r="S63" s="332"/>
      <c r="T63" s="332"/>
      <c r="U63" s="332"/>
      <c r="V63" s="332"/>
      <c r="W63" s="332"/>
      <c r="X63" s="332"/>
      <c r="Y63" s="332"/>
      <c r="Z63" s="332"/>
      <c r="AA63" s="332"/>
      <c r="AB63" s="332"/>
      <c r="AC63" s="332"/>
      <c r="AD63" s="332"/>
      <c r="AE63" s="332"/>
      <c r="AF63" s="332"/>
      <c r="AG63" s="332"/>
      <c r="AH63" s="332"/>
      <c r="AI63" s="332"/>
      <c r="AJ63" s="332"/>
      <c r="AK63" s="332"/>
    </row>
    <row r="64" spans="1:37" s="152" customFormat="1" ht="13.15" customHeight="1" x14ac:dyDescent="0.2">
      <c r="A64" s="147" t="s">
        <v>939</v>
      </c>
      <c r="B64" s="262"/>
      <c r="C64" s="263"/>
      <c r="D64" s="263"/>
      <c r="E64" s="263"/>
      <c r="F64" s="263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3"/>
      <c r="AE64" s="263"/>
      <c r="AF64" s="263"/>
      <c r="AG64" s="263"/>
      <c r="AH64" s="263"/>
      <c r="AI64" s="263"/>
      <c r="AJ64" s="263"/>
      <c r="AK64" s="263"/>
    </row>
    <row r="65" spans="1:37" s="152" customFormat="1" ht="13.15" customHeight="1" x14ac:dyDescent="0.2">
      <c r="A65" s="147" t="s">
        <v>967</v>
      </c>
      <c r="B65" s="262"/>
      <c r="C65" s="265"/>
      <c r="D65" s="265"/>
      <c r="E65" s="265"/>
      <c r="F65" s="265"/>
      <c r="G65" s="265"/>
      <c r="H65" s="265"/>
      <c r="I65" s="265"/>
      <c r="J65" s="265"/>
      <c r="K65" s="265"/>
      <c r="L65" s="265"/>
      <c r="M65" s="265"/>
      <c r="N65" s="265"/>
      <c r="O65" s="265"/>
      <c r="P65" s="265"/>
      <c r="Q65" s="265"/>
      <c r="R65" s="265"/>
      <c r="S65" s="265"/>
      <c r="T65" s="265"/>
      <c r="U65" s="265"/>
      <c r="V65" s="265"/>
      <c r="W65" s="265"/>
      <c r="X65" s="265"/>
      <c r="Y65" s="265"/>
      <c r="Z65" s="265"/>
      <c r="AA65" s="265"/>
      <c r="AB65" s="265"/>
      <c r="AC65" s="265"/>
      <c r="AD65" s="265"/>
      <c r="AE65" s="265"/>
      <c r="AF65" s="265"/>
      <c r="AG65" s="265"/>
      <c r="AH65" s="265"/>
      <c r="AI65" s="265"/>
      <c r="AJ65" s="265"/>
      <c r="AK65" s="265"/>
    </row>
    <row r="66" spans="1:37" s="152" customFormat="1" ht="13.15" customHeight="1" x14ac:dyDescent="0.2">
      <c r="A66" s="147" t="s">
        <v>968</v>
      </c>
      <c r="B66" s="262"/>
      <c r="C66" s="262"/>
      <c r="D66" s="262"/>
      <c r="E66" s="262"/>
      <c r="F66" s="262"/>
      <c r="G66" s="262"/>
      <c r="H66" s="262"/>
      <c r="I66" s="262"/>
      <c r="J66" s="262"/>
      <c r="K66" s="262"/>
      <c r="L66" s="262"/>
      <c r="M66" s="262"/>
      <c r="N66" s="262"/>
      <c r="O66" s="262"/>
      <c r="P66" s="262"/>
      <c r="Q66" s="262"/>
      <c r="R66" s="262"/>
      <c r="S66" s="262"/>
      <c r="T66" s="262"/>
      <c r="U66" s="262"/>
      <c r="V66" s="262"/>
      <c r="W66" s="262"/>
      <c r="X66" s="262"/>
      <c r="Y66" s="262"/>
      <c r="Z66" s="262"/>
      <c r="AA66" s="262"/>
      <c r="AB66" s="262"/>
      <c r="AC66" s="262"/>
      <c r="AD66" s="262"/>
      <c r="AE66" s="262"/>
      <c r="AF66" s="262"/>
      <c r="AG66" s="262"/>
      <c r="AH66" s="262"/>
      <c r="AI66" s="262"/>
      <c r="AJ66" s="262"/>
      <c r="AK66" s="262"/>
    </row>
    <row r="67" spans="1:37" customFormat="1" ht="13.15" customHeight="1" x14ac:dyDescent="0.2">
      <c r="A67" s="258" t="s">
        <v>937</v>
      </c>
    </row>
    <row r="68" spans="1:37" customFormat="1" ht="13.15" customHeight="1" x14ac:dyDescent="0.2">
      <c r="A68" s="147" t="s">
        <v>939</v>
      </c>
      <c r="B68" s="262"/>
      <c r="C68" s="260"/>
      <c r="D68" s="260"/>
      <c r="E68" s="260"/>
      <c r="F68" s="260"/>
      <c r="G68" s="260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0"/>
      <c r="S68" s="260"/>
      <c r="T68" s="260"/>
      <c r="U68" s="260"/>
      <c r="V68" s="260"/>
      <c r="W68" s="260"/>
      <c r="X68" s="260"/>
      <c r="Y68" s="260"/>
      <c r="Z68" s="260"/>
      <c r="AA68" s="260"/>
      <c r="AB68" s="260"/>
      <c r="AC68" s="260"/>
      <c r="AD68" s="260"/>
      <c r="AE68" s="260"/>
      <c r="AF68" s="260"/>
      <c r="AG68" s="260"/>
      <c r="AH68" s="260"/>
      <c r="AI68" s="260"/>
      <c r="AJ68" s="260"/>
      <c r="AK68" s="260"/>
    </row>
    <row r="69" spans="1:37" customFormat="1" ht="13.15" customHeight="1" x14ac:dyDescent="0.2">
      <c r="A69" s="147" t="s">
        <v>967</v>
      </c>
      <c r="B69" s="262"/>
      <c r="C69" s="265"/>
      <c r="D69" s="265"/>
      <c r="E69" s="265"/>
      <c r="F69" s="265"/>
      <c r="G69" s="265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5"/>
      <c r="S69" s="265"/>
      <c r="T69" s="265"/>
      <c r="U69" s="265"/>
      <c r="V69" s="265"/>
      <c r="W69" s="265"/>
      <c r="X69" s="265"/>
      <c r="Y69" s="265"/>
      <c r="Z69" s="265"/>
      <c r="AA69" s="265"/>
      <c r="AB69" s="265"/>
      <c r="AC69" s="265"/>
      <c r="AD69" s="265"/>
      <c r="AE69" s="265"/>
      <c r="AF69" s="265"/>
      <c r="AG69" s="265"/>
      <c r="AH69" s="265"/>
      <c r="AI69" s="265"/>
      <c r="AJ69" s="265"/>
      <c r="AK69" s="265"/>
    </row>
    <row r="70" spans="1:37" customFormat="1" ht="13.15" customHeight="1" x14ac:dyDescent="0.2">
      <c r="A70" s="147" t="s">
        <v>968</v>
      </c>
      <c r="B70" s="262"/>
      <c r="C70" s="262"/>
      <c r="D70" s="262"/>
      <c r="E70" s="262"/>
      <c r="F70" s="262"/>
      <c r="G70" s="262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2"/>
      <c r="S70" s="262"/>
      <c r="T70" s="262"/>
      <c r="U70" s="262"/>
      <c r="V70" s="262"/>
      <c r="W70" s="262"/>
      <c r="X70" s="262"/>
      <c r="Y70" s="262"/>
      <c r="Z70" s="262"/>
      <c r="AA70" s="262"/>
      <c r="AB70" s="262"/>
      <c r="AC70" s="262"/>
      <c r="AD70" s="262"/>
      <c r="AE70" s="262"/>
      <c r="AF70" s="262"/>
      <c r="AG70" s="262"/>
      <c r="AH70" s="262"/>
      <c r="AI70" s="262"/>
      <c r="AJ70" s="262"/>
      <c r="AK70" s="262"/>
    </row>
    <row r="71" spans="1:37" customFormat="1" ht="13.15" customHeight="1" x14ac:dyDescent="0.2">
      <c r="A71" s="258" t="s">
        <v>938</v>
      </c>
    </row>
    <row r="72" spans="1:37" customFormat="1" ht="13.15" customHeight="1" x14ac:dyDescent="0.2">
      <c r="A72" s="147" t="s">
        <v>939</v>
      </c>
      <c r="B72" s="262"/>
      <c r="C72" s="260"/>
      <c r="D72" s="260"/>
      <c r="E72" s="260"/>
      <c r="F72" s="260"/>
      <c r="G72" s="260"/>
      <c r="H72" s="260"/>
      <c r="I72" s="260"/>
      <c r="J72" s="260"/>
      <c r="K72" s="260"/>
      <c r="L72" s="260"/>
      <c r="M72" s="260"/>
      <c r="N72" s="260"/>
      <c r="O72" s="260"/>
      <c r="P72" s="260"/>
      <c r="Q72" s="260"/>
      <c r="R72" s="260"/>
      <c r="S72" s="260"/>
      <c r="T72" s="260"/>
      <c r="U72" s="260"/>
      <c r="V72" s="260"/>
      <c r="W72" s="260"/>
      <c r="X72" s="260"/>
      <c r="Y72" s="260"/>
      <c r="Z72" s="260"/>
      <c r="AA72" s="260"/>
      <c r="AB72" s="260"/>
      <c r="AC72" s="260"/>
      <c r="AD72" s="260"/>
      <c r="AE72" s="260"/>
      <c r="AF72" s="260"/>
      <c r="AG72" s="260"/>
      <c r="AH72" s="260"/>
      <c r="AI72" s="260"/>
      <c r="AJ72" s="260"/>
      <c r="AK72" s="260"/>
    </row>
    <row r="73" spans="1:37" customFormat="1" ht="13.15" customHeight="1" x14ac:dyDescent="0.2">
      <c r="A73" s="147" t="s">
        <v>967</v>
      </c>
      <c r="B73" s="262"/>
      <c r="C73" s="265"/>
      <c r="D73" s="265"/>
      <c r="E73" s="265"/>
      <c r="F73" s="265"/>
      <c r="G73" s="265"/>
      <c r="H73" s="265"/>
      <c r="I73" s="265"/>
      <c r="J73" s="265"/>
      <c r="K73" s="265"/>
      <c r="L73" s="265"/>
      <c r="M73" s="265"/>
      <c r="N73" s="265"/>
      <c r="O73" s="265"/>
      <c r="P73" s="265"/>
      <c r="Q73" s="265"/>
      <c r="R73" s="265"/>
      <c r="S73" s="265"/>
      <c r="T73" s="265"/>
      <c r="U73" s="265"/>
      <c r="V73" s="265"/>
      <c r="W73" s="265"/>
      <c r="X73" s="265"/>
      <c r="Y73" s="265"/>
      <c r="Z73" s="265"/>
      <c r="AA73" s="265"/>
      <c r="AB73" s="265"/>
      <c r="AC73" s="265"/>
      <c r="AD73" s="265"/>
      <c r="AE73" s="265"/>
      <c r="AF73" s="265"/>
      <c r="AG73" s="265"/>
      <c r="AH73" s="265"/>
      <c r="AI73" s="265"/>
      <c r="AJ73" s="265"/>
      <c r="AK73" s="265"/>
    </row>
    <row r="74" spans="1:37" customFormat="1" ht="13.15" customHeight="1" x14ac:dyDescent="0.2">
      <c r="A74" s="147" t="s">
        <v>968</v>
      </c>
      <c r="B74" s="262"/>
      <c r="C74" s="262"/>
      <c r="D74" s="262"/>
      <c r="E74" s="262"/>
      <c r="F74" s="262"/>
      <c r="G74" s="262"/>
      <c r="H74" s="262"/>
      <c r="I74" s="262"/>
      <c r="J74" s="262"/>
      <c r="K74" s="262"/>
      <c r="L74" s="262"/>
      <c r="M74" s="262"/>
      <c r="N74" s="262"/>
      <c r="O74" s="262"/>
      <c r="P74" s="262"/>
      <c r="Q74" s="262"/>
      <c r="R74" s="262"/>
      <c r="S74" s="262"/>
      <c r="T74" s="262"/>
      <c r="U74" s="262"/>
      <c r="V74" s="262"/>
      <c r="W74" s="262"/>
      <c r="X74" s="262"/>
      <c r="Y74" s="262"/>
      <c r="Z74" s="262"/>
      <c r="AA74" s="262"/>
      <c r="AB74" s="262"/>
      <c r="AC74" s="262"/>
      <c r="AD74" s="262"/>
      <c r="AE74" s="262"/>
      <c r="AF74" s="262"/>
      <c r="AG74" s="262"/>
      <c r="AH74" s="262"/>
      <c r="AI74" s="262"/>
      <c r="AJ74" s="262"/>
      <c r="AK74" s="262"/>
    </row>
    <row r="75" spans="1:37" customFormat="1" ht="13.15" customHeight="1" x14ac:dyDescent="0.2">
      <c r="A75" s="258" t="s">
        <v>941</v>
      </c>
    </row>
    <row r="76" spans="1:37" customFormat="1" ht="13.15" customHeight="1" x14ac:dyDescent="0.2">
      <c r="A76" s="147" t="s">
        <v>939</v>
      </c>
      <c r="B76" s="262"/>
      <c r="C76" s="260"/>
      <c r="D76" s="260"/>
      <c r="E76" s="260"/>
      <c r="F76" s="260"/>
      <c r="G76" s="260"/>
      <c r="H76" s="260"/>
      <c r="I76" s="260"/>
      <c r="J76" s="260"/>
      <c r="K76" s="260"/>
      <c r="L76" s="260"/>
      <c r="M76" s="260"/>
      <c r="N76" s="260"/>
      <c r="O76" s="260"/>
      <c r="P76" s="260"/>
      <c r="Q76" s="260"/>
      <c r="R76" s="260"/>
      <c r="S76" s="260"/>
      <c r="T76" s="260"/>
      <c r="U76" s="260"/>
      <c r="V76" s="260"/>
      <c r="W76" s="260"/>
      <c r="X76" s="260"/>
      <c r="Y76" s="260"/>
      <c r="Z76" s="260"/>
      <c r="AA76" s="260"/>
      <c r="AB76" s="260"/>
      <c r="AC76" s="260"/>
      <c r="AD76" s="260"/>
      <c r="AE76" s="260"/>
      <c r="AF76" s="260"/>
      <c r="AG76" s="260"/>
      <c r="AH76" s="260"/>
      <c r="AI76" s="260"/>
      <c r="AJ76" s="260"/>
      <c r="AK76" s="260"/>
    </row>
    <row r="77" spans="1:37" customFormat="1" ht="13.15" customHeight="1" x14ac:dyDescent="0.2">
      <c r="A77" s="147" t="s">
        <v>967</v>
      </c>
      <c r="B77" s="262"/>
      <c r="C77" s="265"/>
      <c r="D77" s="265"/>
      <c r="E77" s="265"/>
      <c r="F77" s="265"/>
      <c r="G77" s="265"/>
      <c r="H77" s="265"/>
      <c r="I77" s="265"/>
      <c r="J77" s="265"/>
      <c r="K77" s="265"/>
      <c r="L77" s="265"/>
      <c r="M77" s="265"/>
      <c r="N77" s="265"/>
      <c r="O77" s="265"/>
      <c r="P77" s="265"/>
      <c r="Q77" s="265"/>
      <c r="R77" s="265"/>
      <c r="S77" s="265"/>
      <c r="T77" s="265"/>
      <c r="U77" s="265"/>
      <c r="V77" s="265"/>
      <c r="W77" s="265"/>
      <c r="X77" s="265"/>
      <c r="Y77" s="265"/>
      <c r="Z77" s="265"/>
      <c r="AA77" s="265"/>
      <c r="AB77" s="265"/>
      <c r="AC77" s="265"/>
      <c r="AD77" s="265"/>
      <c r="AE77" s="265"/>
      <c r="AF77" s="265"/>
      <c r="AG77" s="265"/>
      <c r="AH77" s="265"/>
      <c r="AI77" s="265"/>
      <c r="AJ77" s="265"/>
      <c r="AK77" s="265"/>
    </row>
    <row r="78" spans="1:37" customFormat="1" ht="13.15" customHeight="1" x14ac:dyDescent="0.2">
      <c r="A78" s="147" t="s">
        <v>968</v>
      </c>
      <c r="B78" s="262"/>
      <c r="C78" s="262"/>
      <c r="D78" s="262"/>
      <c r="E78" s="262"/>
      <c r="F78" s="262"/>
      <c r="G78" s="262"/>
      <c r="H78" s="262"/>
      <c r="I78" s="262"/>
      <c r="J78" s="262"/>
      <c r="K78" s="262"/>
      <c r="L78" s="262"/>
      <c r="M78" s="262"/>
      <c r="N78" s="262"/>
      <c r="O78" s="262"/>
      <c r="P78" s="262"/>
      <c r="Q78" s="262"/>
      <c r="R78" s="262"/>
      <c r="S78" s="262"/>
      <c r="T78" s="262"/>
      <c r="U78" s="262"/>
      <c r="V78" s="262"/>
      <c r="W78" s="262"/>
      <c r="X78" s="262"/>
      <c r="Y78" s="262"/>
      <c r="Z78" s="262"/>
      <c r="AA78" s="262"/>
      <c r="AB78" s="262"/>
      <c r="AC78" s="262"/>
      <c r="AD78" s="262"/>
      <c r="AE78" s="262"/>
      <c r="AF78" s="262"/>
      <c r="AG78" s="262"/>
      <c r="AH78" s="262"/>
      <c r="AI78" s="262"/>
      <c r="AJ78" s="262"/>
      <c r="AK78" s="262"/>
    </row>
    <row r="79" spans="1:37" customFormat="1" ht="13.15" customHeight="1" x14ac:dyDescent="0.2">
      <c r="A79" s="258" t="s">
        <v>942</v>
      </c>
      <c r="B79" s="262"/>
      <c r="C79" s="262"/>
      <c r="D79" s="262"/>
      <c r="E79" s="262"/>
      <c r="F79" s="262"/>
      <c r="G79" s="262"/>
      <c r="H79" s="262"/>
      <c r="I79" s="262"/>
      <c r="J79" s="262"/>
      <c r="K79" s="262"/>
      <c r="L79" s="262"/>
      <c r="M79" s="262"/>
      <c r="N79" s="262"/>
      <c r="O79" s="262"/>
      <c r="P79" s="262"/>
      <c r="Q79" s="262"/>
      <c r="R79" s="262"/>
      <c r="S79" s="262"/>
      <c r="T79" s="262"/>
      <c r="U79" s="262"/>
      <c r="V79" s="262"/>
      <c r="W79" s="262"/>
      <c r="X79" s="262"/>
      <c r="Y79" s="262"/>
      <c r="Z79" s="262"/>
      <c r="AA79" s="262"/>
      <c r="AB79" s="262"/>
      <c r="AC79" s="262"/>
      <c r="AD79" s="262"/>
      <c r="AE79" s="262"/>
      <c r="AF79" s="262"/>
      <c r="AG79" s="262"/>
      <c r="AH79" s="262"/>
      <c r="AI79" s="262"/>
      <c r="AJ79" s="262"/>
      <c r="AK79" s="262"/>
    </row>
    <row r="80" spans="1:37" customFormat="1" ht="13.15" customHeight="1" x14ac:dyDescent="0.2">
      <c r="A80" s="147" t="s">
        <v>939</v>
      </c>
      <c r="B80" s="262"/>
      <c r="C80" s="262"/>
      <c r="D80" s="262"/>
      <c r="E80" s="262"/>
      <c r="F80" s="262"/>
      <c r="G80" s="262"/>
      <c r="H80" s="262"/>
      <c r="I80" s="262"/>
      <c r="J80" s="262"/>
      <c r="K80" s="262"/>
      <c r="L80" s="262"/>
      <c r="M80" s="262"/>
      <c r="N80" s="262"/>
      <c r="O80" s="262"/>
      <c r="P80" s="262"/>
      <c r="Q80" s="262"/>
      <c r="R80" s="262"/>
      <c r="S80" s="262"/>
      <c r="T80" s="262"/>
      <c r="U80" s="262"/>
      <c r="V80" s="262"/>
      <c r="W80" s="262"/>
      <c r="X80" s="262"/>
      <c r="Y80" s="262"/>
      <c r="Z80" s="262"/>
      <c r="AA80" s="262"/>
      <c r="AB80" s="262"/>
      <c r="AC80" s="262"/>
      <c r="AD80" s="262"/>
      <c r="AE80" s="262"/>
      <c r="AF80" s="262"/>
      <c r="AG80" s="262"/>
      <c r="AH80" s="262"/>
      <c r="AI80" s="262"/>
      <c r="AJ80" s="262"/>
      <c r="AK80" s="262"/>
    </row>
    <row r="81" spans="1:37" customFormat="1" ht="13.15" customHeight="1" x14ac:dyDescent="0.2">
      <c r="A81" s="147" t="s">
        <v>967</v>
      </c>
      <c r="B81" s="262"/>
      <c r="C81" s="262"/>
      <c r="D81" s="262"/>
      <c r="E81" s="262"/>
      <c r="F81" s="262"/>
      <c r="G81" s="262"/>
      <c r="H81" s="262"/>
      <c r="I81" s="262"/>
      <c r="J81" s="262"/>
      <c r="K81" s="262"/>
      <c r="L81" s="262"/>
      <c r="M81" s="262"/>
      <c r="N81" s="262"/>
      <c r="O81" s="262"/>
      <c r="P81" s="262"/>
      <c r="Q81" s="262"/>
      <c r="R81" s="262"/>
      <c r="S81" s="262"/>
      <c r="T81" s="262"/>
      <c r="U81" s="262"/>
      <c r="V81" s="262"/>
      <c r="W81" s="262"/>
      <c r="X81" s="262"/>
      <c r="Y81" s="262"/>
      <c r="Z81" s="262"/>
      <c r="AA81" s="262"/>
      <c r="AB81" s="262"/>
      <c r="AC81" s="262"/>
      <c r="AD81" s="262"/>
      <c r="AE81" s="262"/>
      <c r="AF81" s="262"/>
      <c r="AG81" s="262"/>
      <c r="AH81" s="262"/>
      <c r="AI81" s="262"/>
      <c r="AJ81" s="262"/>
      <c r="AK81" s="262"/>
    </row>
    <row r="82" spans="1:37" customFormat="1" ht="13.15" customHeight="1" x14ac:dyDescent="0.2">
      <c r="A82" s="147" t="s">
        <v>968</v>
      </c>
      <c r="B82" s="262"/>
      <c r="C82" s="262"/>
      <c r="D82" s="262"/>
      <c r="E82" s="262"/>
      <c r="F82" s="262"/>
      <c r="G82" s="262"/>
      <c r="H82" s="262"/>
      <c r="I82" s="262"/>
      <c r="J82" s="262"/>
      <c r="K82" s="262"/>
      <c r="L82" s="262"/>
      <c r="M82" s="262"/>
      <c r="N82" s="262"/>
      <c r="O82" s="262"/>
      <c r="P82" s="262"/>
      <c r="Q82" s="262"/>
      <c r="R82" s="262"/>
      <c r="S82" s="262"/>
      <c r="T82" s="262"/>
      <c r="U82" s="262"/>
      <c r="V82" s="262"/>
      <c r="W82" s="262"/>
      <c r="X82" s="262"/>
      <c r="Y82" s="262"/>
      <c r="Z82" s="262"/>
      <c r="AA82" s="262"/>
      <c r="AB82" s="262"/>
      <c r="AC82" s="262"/>
      <c r="AD82" s="262"/>
      <c r="AE82" s="262"/>
      <c r="AF82" s="262"/>
      <c r="AG82" s="262"/>
      <c r="AH82" s="262"/>
      <c r="AI82" s="262"/>
      <c r="AJ82" s="262"/>
      <c r="AK82" s="262"/>
    </row>
    <row r="83" spans="1:37" customFormat="1" ht="13.15" customHeight="1" x14ac:dyDescent="0.2">
      <c r="A83" s="258" t="s">
        <v>945</v>
      </c>
      <c r="B83" s="262"/>
      <c r="C83" s="260"/>
      <c r="D83" s="260"/>
      <c r="E83" s="260"/>
      <c r="F83" s="260"/>
      <c r="G83" s="260"/>
      <c r="H83" s="260"/>
      <c r="I83" s="260"/>
      <c r="J83" s="260"/>
      <c r="K83" s="260"/>
      <c r="L83" s="260"/>
      <c r="M83" s="260"/>
      <c r="N83" s="260"/>
      <c r="O83" s="260"/>
      <c r="P83" s="260"/>
      <c r="Q83" s="260"/>
      <c r="R83" s="260"/>
      <c r="S83" s="260"/>
      <c r="T83" s="260"/>
      <c r="U83" s="260"/>
      <c r="V83" s="260"/>
      <c r="W83" s="260"/>
      <c r="X83" s="260"/>
      <c r="Y83" s="260"/>
      <c r="Z83" s="260"/>
      <c r="AA83" s="260"/>
      <c r="AB83" s="260"/>
      <c r="AC83" s="260"/>
      <c r="AD83" s="260"/>
      <c r="AE83" s="260"/>
      <c r="AF83" s="260"/>
      <c r="AG83" s="260"/>
      <c r="AH83" s="260"/>
      <c r="AI83" s="260"/>
      <c r="AJ83" s="260"/>
      <c r="AK83" s="260"/>
    </row>
    <row r="84" spans="1:37" customFormat="1" ht="13.15" customHeight="1" x14ac:dyDescent="0.2">
      <c r="A84" s="147" t="s">
        <v>939</v>
      </c>
      <c r="B84" s="262"/>
      <c r="C84" s="260"/>
      <c r="D84" s="260"/>
      <c r="E84" s="260"/>
      <c r="F84" s="260"/>
      <c r="G84" s="260"/>
      <c r="H84" s="260"/>
      <c r="I84" s="260"/>
      <c r="J84" s="260"/>
      <c r="K84" s="260"/>
      <c r="L84" s="260"/>
      <c r="M84" s="260"/>
      <c r="N84" s="260"/>
      <c r="O84" s="260"/>
      <c r="P84" s="260"/>
      <c r="Q84" s="260"/>
      <c r="R84" s="260"/>
      <c r="S84" s="260"/>
      <c r="T84" s="260"/>
      <c r="U84" s="260"/>
      <c r="V84" s="260"/>
      <c r="W84" s="260"/>
      <c r="X84" s="260"/>
      <c r="Y84" s="260"/>
      <c r="Z84" s="260"/>
      <c r="AA84" s="260"/>
      <c r="AB84" s="260"/>
      <c r="AC84" s="260"/>
      <c r="AD84" s="260"/>
      <c r="AE84" s="260"/>
      <c r="AF84" s="260"/>
      <c r="AG84" s="260"/>
      <c r="AH84" s="260"/>
      <c r="AI84" s="260"/>
      <c r="AJ84" s="260"/>
      <c r="AK84" s="260"/>
    </row>
    <row r="85" spans="1:37" customFormat="1" ht="13.15" customHeight="1" x14ac:dyDescent="0.2">
      <c r="A85" s="147" t="s">
        <v>967</v>
      </c>
      <c r="B85" s="262"/>
      <c r="C85" s="265"/>
      <c r="D85" s="265"/>
      <c r="E85" s="265"/>
      <c r="F85" s="265"/>
      <c r="G85" s="265"/>
      <c r="H85" s="265"/>
      <c r="I85" s="265"/>
      <c r="J85" s="265"/>
      <c r="K85" s="265"/>
      <c r="L85" s="265"/>
      <c r="M85" s="265"/>
      <c r="N85" s="265"/>
      <c r="O85" s="265"/>
      <c r="P85" s="265"/>
      <c r="Q85" s="265"/>
      <c r="R85" s="265"/>
      <c r="S85" s="265"/>
      <c r="T85" s="265"/>
      <c r="U85" s="265"/>
      <c r="V85" s="265"/>
      <c r="W85" s="265"/>
      <c r="X85" s="265"/>
      <c r="Y85" s="265"/>
      <c r="Z85" s="265"/>
      <c r="AA85" s="265"/>
      <c r="AB85" s="265"/>
      <c r="AC85" s="265"/>
      <c r="AD85" s="265"/>
      <c r="AE85" s="265"/>
      <c r="AF85" s="265"/>
      <c r="AG85" s="265"/>
      <c r="AH85" s="265"/>
      <c r="AI85" s="265"/>
      <c r="AJ85" s="265"/>
      <c r="AK85" s="265"/>
    </row>
    <row r="86" spans="1:37" customFormat="1" ht="13.15" customHeight="1" x14ac:dyDescent="0.2">
      <c r="A86" s="147" t="s">
        <v>968</v>
      </c>
      <c r="B86" s="262"/>
      <c r="C86" s="262"/>
      <c r="D86" s="262"/>
      <c r="E86" s="262"/>
      <c r="F86" s="262"/>
      <c r="G86" s="262"/>
      <c r="H86" s="262"/>
      <c r="I86" s="262"/>
      <c r="J86" s="262"/>
      <c r="K86" s="262"/>
      <c r="L86" s="262"/>
      <c r="M86" s="262"/>
      <c r="N86" s="262"/>
      <c r="O86" s="262"/>
      <c r="P86" s="262"/>
      <c r="Q86" s="262"/>
      <c r="R86" s="262"/>
      <c r="S86" s="262"/>
      <c r="T86" s="262"/>
      <c r="U86" s="262"/>
      <c r="V86" s="262"/>
      <c r="W86" s="262"/>
      <c r="X86" s="262"/>
      <c r="Y86" s="262"/>
      <c r="Z86" s="262"/>
      <c r="AA86" s="262"/>
      <c r="AB86" s="262"/>
      <c r="AC86" s="262"/>
      <c r="AD86" s="262"/>
      <c r="AE86" s="262"/>
      <c r="AF86" s="262"/>
      <c r="AG86" s="262"/>
      <c r="AH86" s="262"/>
      <c r="AI86" s="262"/>
      <c r="AJ86" s="262"/>
      <c r="AK86" s="262"/>
    </row>
    <row r="87" spans="1:37" customFormat="1" ht="13.15" customHeight="1" x14ac:dyDescent="0.2">
      <c r="A87" s="258" t="s">
        <v>946</v>
      </c>
      <c r="B87" s="262"/>
      <c r="C87" s="260"/>
      <c r="D87" s="260"/>
      <c r="E87" s="260"/>
      <c r="F87" s="260"/>
      <c r="G87" s="260"/>
      <c r="H87" s="260"/>
      <c r="I87" s="260"/>
      <c r="J87" s="260"/>
      <c r="K87" s="260"/>
      <c r="L87" s="260"/>
      <c r="M87" s="260"/>
      <c r="N87" s="260"/>
      <c r="O87" s="260"/>
      <c r="P87" s="260"/>
      <c r="Q87" s="260"/>
      <c r="R87" s="260"/>
      <c r="S87" s="260"/>
      <c r="T87" s="260"/>
      <c r="U87" s="260"/>
      <c r="V87" s="260"/>
      <c r="W87" s="260"/>
      <c r="X87" s="260"/>
      <c r="Y87" s="260"/>
      <c r="Z87" s="260"/>
      <c r="AA87" s="260"/>
      <c r="AB87" s="260"/>
      <c r="AC87" s="260"/>
      <c r="AD87" s="260"/>
      <c r="AE87" s="260"/>
      <c r="AF87" s="260"/>
      <c r="AG87" s="260"/>
      <c r="AH87" s="260"/>
      <c r="AI87" s="260"/>
      <c r="AJ87" s="260"/>
      <c r="AK87" s="260"/>
    </row>
    <row r="88" spans="1:37" customFormat="1" ht="13.15" customHeight="1" x14ac:dyDescent="0.2">
      <c r="A88" s="147" t="s">
        <v>939</v>
      </c>
      <c r="B88" s="262"/>
      <c r="C88" s="260"/>
      <c r="D88" s="260"/>
      <c r="E88" s="260"/>
      <c r="F88" s="260"/>
      <c r="G88" s="260"/>
      <c r="H88" s="260"/>
      <c r="I88" s="260"/>
      <c r="J88" s="260"/>
      <c r="K88" s="260"/>
      <c r="L88" s="260"/>
      <c r="M88" s="260"/>
      <c r="N88" s="260"/>
      <c r="O88" s="260"/>
      <c r="P88" s="260"/>
      <c r="Q88" s="260"/>
      <c r="R88" s="260"/>
      <c r="S88" s="260"/>
      <c r="T88" s="260"/>
      <c r="U88" s="260"/>
      <c r="V88" s="260"/>
      <c r="W88" s="260"/>
      <c r="X88" s="260"/>
      <c r="Y88" s="260"/>
      <c r="Z88" s="260"/>
      <c r="AA88" s="260"/>
      <c r="AB88" s="260"/>
      <c r="AC88" s="260"/>
      <c r="AD88" s="260"/>
      <c r="AE88" s="260"/>
      <c r="AF88" s="260"/>
      <c r="AG88" s="260"/>
      <c r="AH88" s="260"/>
      <c r="AI88" s="260"/>
      <c r="AJ88" s="260"/>
      <c r="AK88" s="260"/>
    </row>
    <row r="89" spans="1:37" customFormat="1" ht="13.15" customHeight="1" x14ac:dyDescent="0.2">
      <c r="A89" s="147" t="s">
        <v>967</v>
      </c>
      <c r="B89" s="262"/>
      <c r="C89" s="265"/>
      <c r="D89" s="265"/>
      <c r="E89" s="265"/>
      <c r="F89" s="265"/>
      <c r="G89" s="265"/>
      <c r="H89" s="265"/>
      <c r="I89" s="265"/>
      <c r="J89" s="265"/>
      <c r="K89" s="265"/>
      <c r="L89" s="265"/>
      <c r="M89" s="265"/>
      <c r="N89" s="265"/>
      <c r="O89" s="265"/>
      <c r="P89" s="265"/>
      <c r="Q89" s="265"/>
      <c r="R89" s="265"/>
      <c r="S89" s="265"/>
      <c r="T89" s="265"/>
      <c r="U89" s="265"/>
      <c r="V89" s="265"/>
      <c r="W89" s="265"/>
      <c r="X89" s="265"/>
      <c r="Y89" s="265"/>
      <c r="Z89" s="265"/>
      <c r="AA89" s="265"/>
      <c r="AB89" s="265"/>
      <c r="AC89" s="265"/>
      <c r="AD89" s="265"/>
      <c r="AE89" s="265"/>
      <c r="AF89" s="265"/>
      <c r="AG89" s="265"/>
      <c r="AH89" s="265"/>
      <c r="AI89" s="265"/>
      <c r="AJ89" s="265"/>
      <c r="AK89" s="265"/>
    </row>
    <row r="90" spans="1:37" customFormat="1" ht="13.15" customHeight="1" x14ac:dyDescent="0.2">
      <c r="A90" s="147" t="s">
        <v>968</v>
      </c>
      <c r="B90" s="262"/>
      <c r="C90" s="262"/>
      <c r="D90" s="262"/>
      <c r="E90" s="262"/>
      <c r="F90" s="262"/>
      <c r="G90" s="262"/>
      <c r="H90" s="262"/>
      <c r="I90" s="262"/>
      <c r="J90" s="262"/>
      <c r="K90" s="262"/>
      <c r="L90" s="262"/>
      <c r="M90" s="262"/>
      <c r="N90" s="262"/>
      <c r="O90" s="262"/>
      <c r="P90" s="262"/>
      <c r="Q90" s="262"/>
      <c r="R90" s="262"/>
      <c r="S90" s="262"/>
      <c r="T90" s="262"/>
      <c r="U90" s="262"/>
      <c r="V90" s="262"/>
      <c r="W90" s="262"/>
      <c r="X90" s="262"/>
      <c r="Y90" s="262"/>
      <c r="Z90" s="262"/>
      <c r="AA90" s="262"/>
      <c r="AB90" s="262"/>
      <c r="AC90" s="262"/>
      <c r="AD90" s="262"/>
      <c r="AE90" s="262"/>
      <c r="AF90" s="262"/>
      <c r="AG90" s="262"/>
      <c r="AH90" s="262"/>
      <c r="AI90" s="262"/>
      <c r="AJ90" s="262"/>
      <c r="AK90" s="262"/>
    </row>
    <row r="91" spans="1:37" s="152" customFormat="1" ht="13.15" customHeight="1" x14ac:dyDescent="0.2">
      <c r="A91" s="258" t="s">
        <v>950</v>
      </c>
      <c r="B91" s="262"/>
      <c r="C91" s="332"/>
      <c r="D91" s="332"/>
      <c r="E91" s="332"/>
      <c r="F91" s="332"/>
      <c r="G91" s="332"/>
      <c r="H91" s="332"/>
      <c r="I91" s="332"/>
      <c r="J91" s="332"/>
      <c r="K91" s="332"/>
      <c r="L91" s="332"/>
      <c r="M91" s="332"/>
      <c r="N91" s="332"/>
      <c r="O91" s="332"/>
      <c r="P91" s="332"/>
      <c r="Q91" s="332"/>
      <c r="R91" s="332"/>
      <c r="S91" s="332"/>
      <c r="T91" s="332"/>
      <c r="U91" s="332"/>
      <c r="V91" s="332"/>
      <c r="W91" s="332"/>
      <c r="X91" s="332"/>
      <c r="Y91" s="332"/>
      <c r="Z91" s="332"/>
      <c r="AA91" s="332"/>
      <c r="AB91" s="332"/>
      <c r="AC91" s="332"/>
      <c r="AD91" s="332"/>
      <c r="AE91" s="332"/>
      <c r="AF91" s="332"/>
      <c r="AG91" s="332"/>
      <c r="AH91" s="332"/>
      <c r="AI91" s="332"/>
      <c r="AJ91" s="332"/>
      <c r="AK91" s="332"/>
    </row>
    <row r="92" spans="1:37" s="152" customFormat="1" ht="13.15" customHeight="1" x14ac:dyDescent="0.2">
      <c r="A92" s="147" t="s">
        <v>939</v>
      </c>
      <c r="B92" s="262"/>
      <c r="C92" s="263"/>
      <c r="D92" s="263"/>
      <c r="E92" s="263"/>
      <c r="F92" s="263"/>
      <c r="G92" s="263"/>
      <c r="H92" s="263"/>
      <c r="I92" s="263"/>
      <c r="J92" s="263"/>
      <c r="K92" s="263"/>
      <c r="L92" s="263"/>
      <c r="M92" s="263"/>
      <c r="N92" s="263"/>
      <c r="O92" s="263"/>
      <c r="P92" s="263"/>
      <c r="Q92" s="263"/>
      <c r="R92" s="263"/>
      <c r="S92" s="263"/>
      <c r="T92" s="263"/>
      <c r="U92" s="263"/>
      <c r="V92" s="263"/>
      <c r="W92" s="263"/>
      <c r="X92" s="263"/>
      <c r="Y92" s="263"/>
      <c r="Z92" s="263"/>
      <c r="AA92" s="263"/>
      <c r="AB92" s="263"/>
      <c r="AC92" s="263"/>
      <c r="AD92" s="263"/>
      <c r="AE92" s="263"/>
      <c r="AF92" s="263"/>
      <c r="AG92" s="263"/>
      <c r="AH92" s="263"/>
      <c r="AI92" s="263"/>
      <c r="AJ92" s="263"/>
      <c r="AK92" s="263"/>
    </row>
    <row r="93" spans="1:37" s="152" customFormat="1" ht="13.15" customHeight="1" x14ac:dyDescent="0.2">
      <c r="A93" s="147" t="s">
        <v>967</v>
      </c>
      <c r="B93" s="262"/>
      <c r="C93" s="265"/>
      <c r="D93" s="265"/>
      <c r="E93" s="265"/>
      <c r="F93" s="265"/>
      <c r="G93" s="265"/>
      <c r="H93" s="265"/>
      <c r="I93" s="265"/>
      <c r="J93" s="265"/>
      <c r="K93" s="265"/>
      <c r="L93" s="265"/>
      <c r="M93" s="265"/>
      <c r="N93" s="265"/>
      <c r="O93" s="265"/>
      <c r="P93" s="265"/>
      <c r="Q93" s="265"/>
      <c r="R93" s="265"/>
      <c r="S93" s="265"/>
      <c r="T93" s="265"/>
      <c r="U93" s="265"/>
      <c r="V93" s="265"/>
      <c r="W93" s="265"/>
      <c r="X93" s="265"/>
      <c r="Y93" s="265"/>
      <c r="Z93" s="265"/>
      <c r="AA93" s="265"/>
      <c r="AB93" s="265"/>
      <c r="AC93" s="265"/>
      <c r="AD93" s="265"/>
      <c r="AE93" s="265"/>
      <c r="AF93" s="265"/>
      <c r="AG93" s="265"/>
      <c r="AH93" s="265"/>
      <c r="AI93" s="265"/>
      <c r="AJ93" s="265"/>
      <c r="AK93" s="265"/>
    </row>
    <row r="94" spans="1:37" s="152" customFormat="1" ht="13.15" customHeight="1" x14ac:dyDescent="0.2">
      <c r="A94" s="147" t="s">
        <v>968</v>
      </c>
      <c r="B94" s="262"/>
      <c r="C94" s="262"/>
      <c r="D94" s="262"/>
      <c r="E94" s="262"/>
      <c r="F94" s="262"/>
      <c r="G94" s="262"/>
      <c r="H94" s="262"/>
      <c r="I94" s="262"/>
      <c r="J94" s="262"/>
      <c r="K94" s="262"/>
      <c r="L94" s="262"/>
      <c r="M94" s="262"/>
      <c r="N94" s="262"/>
      <c r="O94" s="262"/>
      <c r="P94" s="262"/>
      <c r="Q94" s="262"/>
      <c r="R94" s="262"/>
      <c r="S94" s="262"/>
      <c r="T94" s="262"/>
      <c r="U94" s="262"/>
      <c r="V94" s="262"/>
      <c r="W94" s="262"/>
      <c r="X94" s="262"/>
      <c r="Y94" s="262"/>
      <c r="Z94" s="262"/>
      <c r="AA94" s="262"/>
      <c r="AB94" s="262"/>
      <c r="AC94" s="262"/>
      <c r="AD94" s="262"/>
      <c r="AE94" s="262"/>
      <c r="AF94" s="262"/>
      <c r="AG94" s="262"/>
      <c r="AH94" s="262"/>
      <c r="AI94" s="262"/>
      <c r="AJ94" s="262"/>
      <c r="AK94" s="262"/>
    </row>
  </sheetData>
  <pageMargins left="0.511811024" right="0.511811024" top="0.78740157499999996" bottom="0.78740157499999996" header="0.31496062000000002" footer="0.31496062000000002"/>
  <pageSetup paperSize="9" scale="24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ilha11"/>
  <dimension ref="A1:AL62"/>
  <sheetViews>
    <sheetView zoomScale="85" zoomScaleNormal="85" workbookViewId="0">
      <selection activeCell="A4" sqref="A4"/>
    </sheetView>
  </sheetViews>
  <sheetFormatPr defaultColWidth="10.7109375" defaultRowHeight="13.15" customHeight="1" x14ac:dyDescent="0.2"/>
  <cols>
    <col min="1" max="1" width="61.28515625" style="20" customWidth="1"/>
    <col min="2" max="2" width="18" style="20" customWidth="1"/>
    <col min="3" max="37" width="13.28515625" style="20" bestFit="1" customWidth="1"/>
    <col min="38" max="16384" width="10.7109375" style="20"/>
  </cols>
  <sheetData>
    <row r="1" spans="1:37" s="51" customFormat="1" ht="13.15" customHeight="1" x14ac:dyDescent="0.2">
      <c r="A1" s="38" t="s">
        <v>0</v>
      </c>
      <c r="B1" s="38"/>
      <c r="C1" s="38"/>
      <c r="D1" s="74"/>
    </row>
    <row r="2" spans="1:37" s="51" customFormat="1" ht="13.15" customHeight="1" x14ac:dyDescent="0.2">
      <c r="A2" s="38" t="s">
        <v>1</v>
      </c>
      <c r="B2" s="38"/>
      <c r="C2" s="38"/>
      <c r="D2" s="74"/>
    </row>
    <row r="3" spans="1:37" s="51" customFormat="1" ht="13.15" customHeight="1" x14ac:dyDescent="0.2">
      <c r="A3" s="38" t="s">
        <v>976</v>
      </c>
      <c r="B3" s="174"/>
      <c r="C3" s="38"/>
      <c r="D3" s="74"/>
    </row>
    <row r="4" spans="1:37" s="51" customFormat="1" ht="13.15" customHeight="1" x14ac:dyDescent="0.2">
      <c r="A4" s="38"/>
      <c r="B4" s="173"/>
      <c r="C4" s="174"/>
      <c r="D4" s="74"/>
      <c r="F4" s="304"/>
    </row>
    <row r="5" spans="1:37" s="38" customFormat="1" ht="13.15" customHeight="1" x14ac:dyDescent="0.2">
      <c r="A5" s="52"/>
      <c r="B5" s="53" t="s">
        <v>977</v>
      </c>
      <c r="C5" s="53" t="s">
        <v>758</v>
      </c>
      <c r="D5" s="53" t="s">
        <v>759</v>
      </c>
      <c r="E5" s="53" t="s">
        <v>760</v>
      </c>
      <c r="F5" s="53" t="s">
        <v>761</v>
      </c>
      <c r="G5" s="53" t="s">
        <v>762</v>
      </c>
      <c r="H5" s="53" t="s">
        <v>763</v>
      </c>
      <c r="I5" s="53" t="s">
        <v>764</v>
      </c>
      <c r="J5" s="53" t="s">
        <v>765</v>
      </c>
      <c r="K5" s="53" t="s">
        <v>766</v>
      </c>
      <c r="L5" s="53" t="s">
        <v>700</v>
      </c>
      <c r="M5" s="53" t="s">
        <v>701</v>
      </c>
      <c r="N5" s="53" t="s">
        <v>702</v>
      </c>
      <c r="O5" s="53" t="s">
        <v>703</v>
      </c>
      <c r="P5" s="53" t="s">
        <v>704</v>
      </c>
      <c r="Q5" s="53" t="s">
        <v>705</v>
      </c>
      <c r="R5" s="53" t="s">
        <v>706</v>
      </c>
      <c r="S5" s="53" t="s">
        <v>707</v>
      </c>
      <c r="T5" s="53" t="s">
        <v>708</v>
      </c>
      <c r="U5" s="53" t="s">
        <v>709</v>
      </c>
      <c r="V5" s="53" t="s">
        <v>710</v>
      </c>
      <c r="W5" s="53" t="s">
        <v>711</v>
      </c>
      <c r="X5" s="53" t="s">
        <v>712</v>
      </c>
      <c r="Y5" s="53" t="s">
        <v>713</v>
      </c>
      <c r="Z5" s="53" t="s">
        <v>714</v>
      </c>
      <c r="AA5" s="53" t="s">
        <v>715</v>
      </c>
      <c r="AB5" s="53" t="s">
        <v>716</v>
      </c>
      <c r="AC5" s="53" t="s">
        <v>717</v>
      </c>
      <c r="AD5" s="53" t="s">
        <v>718</v>
      </c>
      <c r="AE5" s="53" t="s">
        <v>719</v>
      </c>
      <c r="AF5" s="53" t="s">
        <v>720</v>
      </c>
      <c r="AG5" s="53" t="s">
        <v>721</v>
      </c>
      <c r="AH5" s="53" t="s">
        <v>722</v>
      </c>
      <c r="AI5" s="53" t="s">
        <v>723</v>
      </c>
      <c r="AJ5" s="53" t="s">
        <v>724</v>
      </c>
      <c r="AK5" s="53" t="s">
        <v>725</v>
      </c>
    </row>
    <row r="6" spans="1:37" ht="13.15" customHeight="1" x14ac:dyDescent="0.2">
      <c r="A6" s="86" t="s">
        <v>978</v>
      </c>
      <c r="B6" s="87">
        <f>SUM(C6:AK6)</f>
        <v>0</v>
      </c>
      <c r="C6" s="87">
        <f t="shared" ref="C6:AK6" si="0">SUM(C8:C62)</f>
        <v>0</v>
      </c>
      <c r="D6" s="87">
        <f t="shared" si="0"/>
        <v>0</v>
      </c>
      <c r="E6" s="87">
        <f t="shared" si="0"/>
        <v>0</v>
      </c>
      <c r="F6" s="87">
        <f t="shared" si="0"/>
        <v>0</v>
      </c>
      <c r="G6" s="87">
        <f t="shared" si="0"/>
        <v>0</v>
      </c>
      <c r="H6" s="87">
        <f t="shared" si="0"/>
        <v>0</v>
      </c>
      <c r="I6" s="87">
        <f t="shared" si="0"/>
        <v>0</v>
      </c>
      <c r="J6" s="87">
        <f t="shared" si="0"/>
        <v>0</v>
      </c>
      <c r="K6" s="87">
        <f t="shared" si="0"/>
        <v>0</v>
      </c>
      <c r="L6" s="87">
        <f t="shared" si="0"/>
        <v>0</v>
      </c>
      <c r="M6" s="87">
        <f t="shared" si="0"/>
        <v>0</v>
      </c>
      <c r="N6" s="87">
        <f t="shared" si="0"/>
        <v>0</v>
      </c>
      <c r="O6" s="87">
        <f t="shared" si="0"/>
        <v>0</v>
      </c>
      <c r="P6" s="87">
        <f t="shared" si="0"/>
        <v>0</v>
      </c>
      <c r="Q6" s="87">
        <f t="shared" si="0"/>
        <v>0</v>
      </c>
      <c r="R6" s="87">
        <f t="shared" si="0"/>
        <v>0</v>
      </c>
      <c r="S6" s="87">
        <f t="shared" si="0"/>
        <v>0</v>
      </c>
      <c r="T6" s="87">
        <f t="shared" si="0"/>
        <v>0</v>
      </c>
      <c r="U6" s="87">
        <f t="shared" si="0"/>
        <v>0</v>
      </c>
      <c r="V6" s="87">
        <f t="shared" si="0"/>
        <v>0</v>
      </c>
      <c r="W6" s="87">
        <f t="shared" si="0"/>
        <v>0</v>
      </c>
      <c r="X6" s="87">
        <f t="shared" si="0"/>
        <v>0</v>
      </c>
      <c r="Y6" s="87">
        <f t="shared" si="0"/>
        <v>0</v>
      </c>
      <c r="Z6" s="87">
        <f t="shared" si="0"/>
        <v>0</v>
      </c>
      <c r="AA6" s="87">
        <f t="shared" si="0"/>
        <v>0</v>
      </c>
      <c r="AB6" s="87">
        <f t="shared" si="0"/>
        <v>0</v>
      </c>
      <c r="AC6" s="87">
        <f t="shared" si="0"/>
        <v>0</v>
      </c>
      <c r="AD6" s="87">
        <f t="shared" si="0"/>
        <v>0</v>
      </c>
      <c r="AE6" s="87">
        <f t="shared" si="0"/>
        <v>0</v>
      </c>
      <c r="AF6" s="87">
        <f t="shared" si="0"/>
        <v>0</v>
      </c>
      <c r="AG6" s="87">
        <f t="shared" si="0"/>
        <v>0</v>
      </c>
      <c r="AH6" s="87">
        <f t="shared" si="0"/>
        <v>0</v>
      </c>
      <c r="AI6" s="87">
        <f t="shared" si="0"/>
        <v>0</v>
      </c>
      <c r="AJ6" s="87">
        <f t="shared" si="0"/>
        <v>0</v>
      </c>
      <c r="AK6" s="87">
        <f t="shared" si="0"/>
        <v>0</v>
      </c>
    </row>
    <row r="7" spans="1:37" s="35" customFormat="1" ht="13.15" customHeight="1" x14ac:dyDescent="0.2">
      <c r="A7" s="250" t="s">
        <v>847</v>
      </c>
      <c r="B7" s="149"/>
      <c r="C7" s="302"/>
      <c r="D7" s="302"/>
      <c r="E7" s="302"/>
      <c r="F7" s="302"/>
      <c r="G7" s="302"/>
      <c r="H7" s="302"/>
      <c r="I7" s="302"/>
      <c r="J7" s="302"/>
      <c r="K7" s="302"/>
      <c r="L7" s="302"/>
      <c r="M7" s="302"/>
      <c r="N7" s="302"/>
      <c r="O7" s="302"/>
      <c r="P7" s="302"/>
      <c r="Q7" s="302"/>
      <c r="R7" s="302"/>
      <c r="S7" s="302"/>
      <c r="T7" s="302"/>
      <c r="U7" s="302"/>
      <c r="V7" s="302"/>
      <c r="W7" s="302"/>
      <c r="X7" s="302"/>
      <c r="Y7" s="302"/>
      <c r="Z7" s="302"/>
      <c r="AA7" s="302"/>
      <c r="AB7" s="302"/>
      <c r="AC7" s="302"/>
      <c r="AD7" s="302"/>
      <c r="AE7" s="302"/>
      <c r="AF7" s="302"/>
      <c r="AG7" s="302"/>
      <c r="AH7" s="302"/>
      <c r="AI7" s="302"/>
      <c r="AJ7" s="302"/>
      <c r="AK7" s="302"/>
    </row>
    <row r="8" spans="1:37" s="35" customFormat="1" ht="13.15" customHeight="1" x14ac:dyDescent="0.2">
      <c r="A8" s="34" t="s">
        <v>979</v>
      </c>
      <c r="B8" s="149"/>
      <c r="C8" s="265"/>
      <c r="D8" s="265"/>
      <c r="E8" s="265"/>
      <c r="F8" s="265"/>
      <c r="G8" s="265"/>
      <c r="H8" s="265"/>
      <c r="I8" s="265"/>
      <c r="J8" s="265"/>
      <c r="K8" s="265"/>
      <c r="L8" s="265"/>
      <c r="M8" s="265"/>
      <c r="N8" s="265"/>
      <c r="O8" s="265"/>
      <c r="P8" s="265"/>
      <c r="Q8" s="265"/>
      <c r="R8" s="265"/>
      <c r="S8" s="265"/>
      <c r="T8" s="265"/>
      <c r="U8" s="265"/>
      <c r="V8" s="265"/>
      <c r="W8" s="265"/>
      <c r="X8" s="265"/>
      <c r="Y8" s="265"/>
      <c r="Z8" s="265"/>
      <c r="AA8" s="265"/>
      <c r="AB8" s="265"/>
      <c r="AC8" s="265"/>
      <c r="AD8" s="265"/>
      <c r="AE8" s="265"/>
      <c r="AF8" s="265"/>
      <c r="AG8" s="265"/>
      <c r="AH8" s="265"/>
      <c r="AI8" s="265"/>
      <c r="AJ8" s="265"/>
      <c r="AK8" s="265"/>
    </row>
    <row r="9" spans="1:37" s="35" customFormat="1" ht="13.15" customHeight="1" x14ac:dyDescent="0.2">
      <c r="A9" s="34" t="s">
        <v>771</v>
      </c>
      <c r="B9" s="149"/>
      <c r="C9" s="265"/>
      <c r="D9" s="265"/>
      <c r="E9" s="265"/>
      <c r="F9" s="265"/>
      <c r="G9" s="265"/>
      <c r="H9" s="265"/>
      <c r="I9" s="265"/>
      <c r="J9" s="265"/>
      <c r="K9" s="265"/>
      <c r="L9" s="265"/>
      <c r="M9" s="265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265"/>
      <c r="AJ9" s="265"/>
      <c r="AK9" s="265"/>
    </row>
    <row r="10" spans="1:37" s="35" customFormat="1" ht="13.15" customHeight="1" x14ac:dyDescent="0.2">
      <c r="A10" s="34" t="s">
        <v>980</v>
      </c>
      <c r="B10" s="149"/>
      <c r="C10" s="265"/>
      <c r="D10" s="265"/>
      <c r="E10" s="265"/>
      <c r="F10" s="265"/>
      <c r="G10" s="265"/>
      <c r="H10" s="265"/>
      <c r="I10" s="265"/>
      <c r="J10" s="265"/>
      <c r="K10" s="265"/>
      <c r="L10" s="265"/>
      <c r="M10" s="265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265"/>
      <c r="AJ10" s="265"/>
      <c r="AK10" s="265"/>
    </row>
    <row r="11" spans="1:37" s="35" customFormat="1" ht="13.15" customHeight="1" x14ac:dyDescent="0.2">
      <c r="A11" s="34" t="s">
        <v>981</v>
      </c>
      <c r="B11" s="149"/>
      <c r="C11" s="265"/>
      <c r="D11" s="265"/>
      <c r="E11" s="265"/>
      <c r="F11" s="265"/>
      <c r="G11" s="265"/>
      <c r="H11" s="265"/>
      <c r="I11" s="265"/>
      <c r="J11" s="265"/>
      <c r="K11" s="265"/>
      <c r="L11" s="265"/>
      <c r="M11" s="265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265"/>
      <c r="AJ11" s="265"/>
      <c r="AK11" s="265"/>
    </row>
    <row r="12" spans="1:37" s="35" customFormat="1" ht="13.15" customHeight="1" x14ac:dyDescent="0.2">
      <c r="A12" s="34" t="s">
        <v>776</v>
      </c>
      <c r="B12" s="149"/>
      <c r="C12" s="265"/>
      <c r="D12" s="265"/>
      <c r="E12" s="265"/>
      <c r="F12" s="265"/>
      <c r="G12" s="265"/>
      <c r="H12" s="265"/>
      <c r="I12" s="265"/>
      <c r="J12" s="265"/>
      <c r="K12" s="265"/>
      <c r="L12" s="265"/>
      <c r="M12" s="265"/>
      <c r="N12" s="265"/>
      <c r="O12" s="265"/>
      <c r="P12" s="265"/>
      <c r="Q12" s="265"/>
      <c r="R12" s="265"/>
      <c r="S12" s="265"/>
      <c r="T12" s="265"/>
      <c r="U12" s="265"/>
      <c r="V12" s="265"/>
      <c r="W12" s="265"/>
      <c r="X12" s="265"/>
      <c r="Y12" s="265"/>
      <c r="Z12" s="265"/>
      <c r="AA12" s="265"/>
      <c r="AB12" s="265"/>
      <c r="AC12" s="265"/>
      <c r="AD12" s="265"/>
      <c r="AE12" s="265"/>
      <c r="AF12" s="265"/>
      <c r="AG12" s="265"/>
      <c r="AH12" s="265"/>
      <c r="AI12" s="265"/>
      <c r="AJ12" s="265"/>
      <c r="AK12" s="265"/>
    </row>
    <row r="13" spans="1:37" s="35" customFormat="1" ht="13.15" customHeight="1" x14ac:dyDescent="0.2">
      <c r="A13" s="34" t="s">
        <v>777</v>
      </c>
      <c r="B13" s="149"/>
      <c r="C13" s="265"/>
      <c r="D13" s="265"/>
      <c r="E13" s="265"/>
      <c r="F13" s="265"/>
      <c r="G13" s="265"/>
      <c r="H13" s="265"/>
      <c r="I13" s="265"/>
      <c r="J13" s="265"/>
      <c r="K13" s="265"/>
      <c r="L13" s="265"/>
      <c r="M13" s="265"/>
      <c r="N13" s="265"/>
      <c r="O13" s="265"/>
      <c r="P13" s="265"/>
      <c r="Q13" s="265"/>
      <c r="R13" s="265"/>
      <c r="S13" s="265"/>
      <c r="T13" s="265"/>
      <c r="U13" s="265"/>
      <c r="V13" s="265"/>
      <c r="W13" s="265"/>
      <c r="X13" s="265"/>
      <c r="Y13" s="265"/>
      <c r="Z13" s="265"/>
      <c r="AA13" s="265"/>
      <c r="AB13" s="265"/>
      <c r="AC13" s="265"/>
      <c r="AD13" s="265"/>
      <c r="AE13" s="265"/>
      <c r="AF13" s="265"/>
      <c r="AG13" s="265"/>
      <c r="AH13" s="265"/>
      <c r="AI13" s="265"/>
      <c r="AJ13" s="265"/>
      <c r="AK13" s="265"/>
    </row>
    <row r="14" spans="1:37" s="35" customFormat="1" ht="13.15" customHeight="1" x14ac:dyDescent="0.2">
      <c r="A14" s="250" t="s">
        <v>982</v>
      </c>
      <c r="B14" s="250"/>
      <c r="C14" s="265"/>
      <c r="D14" s="265"/>
      <c r="E14" s="265"/>
      <c r="F14" s="265"/>
      <c r="G14" s="265"/>
      <c r="H14" s="265"/>
      <c r="I14" s="265"/>
      <c r="J14" s="265"/>
      <c r="K14" s="265"/>
      <c r="L14" s="265"/>
      <c r="M14" s="265"/>
      <c r="N14" s="265"/>
      <c r="O14" s="265"/>
      <c r="P14" s="265"/>
      <c r="Q14" s="265"/>
      <c r="R14" s="265"/>
      <c r="S14" s="265"/>
      <c r="T14" s="265"/>
      <c r="U14" s="265"/>
      <c r="V14" s="265"/>
      <c r="W14" s="265"/>
      <c r="X14" s="265"/>
      <c r="Y14" s="265"/>
      <c r="Z14" s="265"/>
      <c r="AA14" s="265"/>
      <c r="AB14" s="265"/>
      <c r="AC14" s="265"/>
      <c r="AD14" s="265"/>
      <c r="AE14" s="265"/>
      <c r="AF14" s="265"/>
      <c r="AG14" s="265"/>
      <c r="AH14" s="265"/>
      <c r="AI14" s="265"/>
      <c r="AJ14" s="265"/>
      <c r="AK14" s="265"/>
    </row>
    <row r="15" spans="1:37" s="35" customFormat="1" ht="13.15" customHeight="1" x14ac:dyDescent="0.2">
      <c r="A15" s="34" t="s">
        <v>983</v>
      </c>
      <c r="B15" s="149"/>
      <c r="C15" s="265"/>
      <c r="D15" s="265"/>
      <c r="E15" s="265"/>
      <c r="F15" s="265"/>
      <c r="G15" s="265"/>
      <c r="H15" s="265"/>
      <c r="I15" s="265"/>
      <c r="J15" s="265"/>
      <c r="K15" s="265"/>
      <c r="L15" s="265"/>
      <c r="M15" s="265"/>
      <c r="N15" s="265"/>
      <c r="O15" s="265"/>
      <c r="P15" s="265"/>
      <c r="Q15" s="265"/>
      <c r="R15" s="265"/>
      <c r="S15" s="265"/>
      <c r="T15" s="265"/>
      <c r="U15" s="265"/>
      <c r="V15" s="265"/>
      <c r="W15" s="265"/>
      <c r="X15" s="265"/>
      <c r="Y15" s="265"/>
      <c r="Z15" s="265"/>
      <c r="AA15" s="265"/>
      <c r="AB15" s="265"/>
      <c r="AC15" s="265"/>
      <c r="AD15" s="265"/>
      <c r="AE15" s="265"/>
      <c r="AF15" s="265"/>
      <c r="AG15" s="265"/>
      <c r="AH15" s="265"/>
      <c r="AI15" s="265"/>
      <c r="AJ15" s="265"/>
      <c r="AK15" s="265"/>
    </row>
    <row r="16" spans="1:37" s="35" customFormat="1" ht="13.15" customHeight="1" x14ac:dyDescent="0.2">
      <c r="A16" s="34" t="s">
        <v>980</v>
      </c>
      <c r="B16" s="149"/>
      <c r="C16" s="265"/>
      <c r="D16" s="265"/>
      <c r="E16" s="265"/>
      <c r="F16" s="265"/>
      <c r="G16" s="265"/>
      <c r="H16" s="265"/>
      <c r="I16" s="265"/>
      <c r="J16" s="265"/>
      <c r="K16" s="265"/>
      <c r="L16" s="265"/>
      <c r="M16" s="265"/>
      <c r="N16" s="265"/>
      <c r="O16" s="265"/>
      <c r="P16" s="265"/>
      <c r="Q16" s="265"/>
      <c r="R16" s="265"/>
      <c r="S16" s="265"/>
      <c r="T16" s="265"/>
      <c r="U16" s="265"/>
      <c r="V16" s="265"/>
      <c r="W16" s="265"/>
      <c r="X16" s="265"/>
      <c r="Y16" s="265"/>
      <c r="Z16" s="265"/>
      <c r="AA16" s="265"/>
      <c r="AB16" s="265"/>
      <c r="AC16" s="265"/>
      <c r="AD16" s="265"/>
      <c r="AE16" s="265"/>
      <c r="AF16" s="265"/>
      <c r="AG16" s="265"/>
      <c r="AH16" s="265"/>
      <c r="AI16" s="265"/>
      <c r="AJ16" s="265"/>
      <c r="AK16" s="265"/>
    </row>
    <row r="17" spans="1:37" s="35" customFormat="1" ht="13.15" customHeight="1" x14ac:dyDescent="0.2">
      <c r="A17" s="34" t="s">
        <v>776</v>
      </c>
      <c r="B17" s="149"/>
      <c r="C17" s="265"/>
      <c r="D17" s="265"/>
      <c r="E17" s="265"/>
      <c r="F17" s="265"/>
      <c r="G17" s="265"/>
      <c r="H17" s="265"/>
      <c r="I17" s="265"/>
      <c r="J17" s="265"/>
      <c r="K17" s="265"/>
      <c r="L17" s="265"/>
      <c r="M17" s="265"/>
      <c r="N17" s="265"/>
      <c r="O17" s="265"/>
      <c r="P17" s="265"/>
      <c r="Q17" s="265"/>
      <c r="R17" s="265"/>
      <c r="S17" s="265"/>
      <c r="T17" s="265"/>
      <c r="U17" s="265"/>
      <c r="V17" s="265"/>
      <c r="W17" s="265"/>
      <c r="X17" s="265"/>
      <c r="Y17" s="265"/>
      <c r="Z17" s="265"/>
      <c r="AA17" s="265"/>
      <c r="AB17" s="265"/>
      <c r="AC17" s="265"/>
      <c r="AD17" s="265"/>
      <c r="AE17" s="265"/>
      <c r="AF17" s="265"/>
      <c r="AG17" s="265"/>
      <c r="AH17" s="265"/>
      <c r="AI17" s="265"/>
      <c r="AJ17" s="265"/>
      <c r="AK17" s="265"/>
    </row>
    <row r="18" spans="1:37" s="35" customFormat="1" ht="13.15" customHeight="1" x14ac:dyDescent="0.2">
      <c r="A18" s="34" t="s">
        <v>777</v>
      </c>
      <c r="B18" s="149"/>
      <c r="C18" s="265"/>
      <c r="D18" s="265"/>
      <c r="E18" s="265"/>
      <c r="F18" s="265"/>
      <c r="G18" s="265"/>
      <c r="H18" s="265"/>
      <c r="I18" s="265"/>
      <c r="J18" s="265"/>
      <c r="K18" s="265"/>
      <c r="L18" s="265"/>
      <c r="M18" s="265"/>
      <c r="N18" s="265"/>
      <c r="O18" s="265"/>
      <c r="P18" s="265"/>
      <c r="Q18" s="265"/>
      <c r="R18" s="265"/>
      <c r="S18" s="265"/>
      <c r="T18" s="265"/>
      <c r="U18" s="265"/>
      <c r="V18" s="265"/>
      <c r="W18" s="265"/>
      <c r="X18" s="265"/>
      <c r="Y18" s="265"/>
      <c r="Z18" s="265"/>
      <c r="AA18" s="265"/>
      <c r="AB18" s="265"/>
      <c r="AC18" s="265"/>
      <c r="AD18" s="265"/>
      <c r="AE18" s="265"/>
      <c r="AF18" s="265"/>
      <c r="AG18" s="265"/>
      <c r="AH18" s="265"/>
      <c r="AI18" s="265"/>
      <c r="AJ18" s="265"/>
      <c r="AK18" s="265"/>
    </row>
    <row r="19" spans="1:37" s="35" customFormat="1" ht="13.15" customHeight="1" x14ac:dyDescent="0.2">
      <c r="A19" s="250" t="s">
        <v>783</v>
      </c>
      <c r="B19" s="250"/>
      <c r="C19" s="265"/>
      <c r="D19" s="265"/>
      <c r="E19" s="265"/>
      <c r="F19" s="265"/>
      <c r="G19" s="265"/>
      <c r="H19" s="265"/>
      <c r="I19" s="265"/>
      <c r="J19" s="265"/>
      <c r="K19" s="265"/>
      <c r="L19" s="265"/>
      <c r="M19" s="265"/>
      <c r="N19" s="265"/>
      <c r="O19" s="265"/>
      <c r="P19" s="265"/>
      <c r="Q19" s="265"/>
      <c r="R19" s="265"/>
      <c r="S19" s="265"/>
      <c r="T19" s="265"/>
      <c r="U19" s="265"/>
      <c r="V19" s="265"/>
      <c r="W19" s="265"/>
      <c r="X19" s="265"/>
      <c r="Y19" s="265"/>
      <c r="Z19" s="265"/>
      <c r="AA19" s="265"/>
      <c r="AB19" s="265"/>
      <c r="AC19" s="265"/>
      <c r="AD19" s="265"/>
      <c r="AE19" s="265"/>
      <c r="AF19" s="265"/>
      <c r="AG19" s="265"/>
      <c r="AH19" s="265"/>
      <c r="AI19" s="265"/>
      <c r="AJ19" s="265"/>
      <c r="AK19" s="265"/>
    </row>
    <row r="20" spans="1:37" s="35" customFormat="1" ht="13.15" customHeight="1" x14ac:dyDescent="0.2">
      <c r="A20" s="34" t="s">
        <v>776</v>
      </c>
      <c r="B20" s="149"/>
      <c r="C20" s="265"/>
      <c r="D20" s="265"/>
      <c r="E20" s="265"/>
      <c r="F20" s="265"/>
      <c r="G20" s="265"/>
      <c r="H20" s="265"/>
      <c r="I20" s="265"/>
      <c r="J20" s="265"/>
      <c r="K20" s="265"/>
      <c r="L20" s="265"/>
      <c r="M20" s="265"/>
      <c r="N20" s="265"/>
      <c r="O20" s="265"/>
      <c r="P20" s="265"/>
      <c r="Q20" s="265"/>
      <c r="R20" s="265"/>
      <c r="S20" s="265"/>
      <c r="T20" s="265"/>
      <c r="U20" s="265"/>
      <c r="V20" s="265"/>
      <c r="W20" s="265"/>
      <c r="X20" s="265"/>
      <c r="Y20" s="265"/>
      <c r="Z20" s="265"/>
      <c r="AA20" s="265"/>
      <c r="AB20" s="265"/>
      <c r="AC20" s="265"/>
      <c r="AD20" s="265"/>
      <c r="AE20" s="265"/>
      <c r="AF20" s="265"/>
      <c r="AG20" s="265"/>
      <c r="AH20" s="265"/>
      <c r="AI20" s="265"/>
      <c r="AJ20" s="265"/>
      <c r="AK20" s="265"/>
    </row>
    <row r="21" spans="1:37" s="35" customFormat="1" ht="13.15" customHeight="1" x14ac:dyDescent="0.2">
      <c r="A21" s="250" t="s">
        <v>784</v>
      </c>
      <c r="B21" s="250"/>
      <c r="C21" s="265"/>
      <c r="D21" s="265"/>
      <c r="E21" s="265"/>
      <c r="F21" s="265"/>
      <c r="G21" s="265"/>
      <c r="H21" s="265"/>
      <c r="I21" s="265"/>
      <c r="J21" s="265"/>
      <c r="K21" s="265"/>
      <c r="L21" s="265"/>
      <c r="M21" s="265"/>
      <c r="N21" s="265"/>
      <c r="O21" s="265"/>
      <c r="P21" s="265"/>
      <c r="Q21" s="265"/>
      <c r="R21" s="265"/>
      <c r="S21" s="265"/>
      <c r="T21" s="265"/>
      <c r="U21" s="265"/>
      <c r="V21" s="265"/>
      <c r="W21" s="265"/>
      <c r="X21" s="265"/>
      <c r="Y21" s="265"/>
      <c r="Z21" s="265"/>
      <c r="AA21" s="265"/>
      <c r="AB21" s="265"/>
      <c r="AC21" s="265"/>
      <c r="AD21" s="265"/>
      <c r="AE21" s="265"/>
      <c r="AF21" s="265"/>
      <c r="AG21" s="265"/>
      <c r="AH21" s="265"/>
      <c r="AI21" s="265"/>
      <c r="AJ21" s="265"/>
      <c r="AK21" s="265"/>
    </row>
    <row r="22" spans="1:37" s="35" customFormat="1" ht="13.15" customHeight="1" x14ac:dyDescent="0.2">
      <c r="A22" s="34" t="s">
        <v>785</v>
      </c>
      <c r="B22" s="149"/>
      <c r="C22" s="265"/>
      <c r="D22" s="265"/>
      <c r="E22" s="265"/>
      <c r="F22" s="265"/>
      <c r="G22" s="265"/>
      <c r="H22" s="265"/>
      <c r="I22" s="265"/>
      <c r="J22" s="265"/>
      <c r="K22" s="265"/>
      <c r="L22" s="265"/>
      <c r="M22" s="265"/>
      <c r="N22" s="265"/>
      <c r="O22" s="265"/>
      <c r="P22" s="265"/>
      <c r="Q22" s="265"/>
      <c r="R22" s="265"/>
      <c r="S22" s="265"/>
      <c r="T22" s="265"/>
      <c r="U22" s="265"/>
      <c r="V22" s="265"/>
      <c r="W22" s="265"/>
      <c r="X22" s="265"/>
      <c r="Y22" s="265"/>
      <c r="Z22" s="265"/>
      <c r="AA22" s="265"/>
      <c r="AB22" s="265"/>
      <c r="AC22" s="265"/>
      <c r="AD22" s="265"/>
      <c r="AE22" s="265"/>
      <c r="AF22" s="265"/>
      <c r="AG22" s="265"/>
      <c r="AH22" s="265"/>
      <c r="AI22" s="265"/>
      <c r="AJ22" s="265"/>
      <c r="AK22" s="265"/>
    </row>
    <row r="23" spans="1:37" s="35" customFormat="1" ht="13.15" customHeight="1" x14ac:dyDescent="0.2">
      <c r="A23" s="250" t="s">
        <v>786</v>
      </c>
      <c r="B23" s="250"/>
      <c r="C23" s="265"/>
      <c r="D23" s="265"/>
      <c r="E23" s="265"/>
      <c r="F23" s="265"/>
      <c r="G23" s="265"/>
      <c r="H23" s="265"/>
      <c r="I23" s="265"/>
      <c r="J23" s="265"/>
      <c r="K23" s="265"/>
      <c r="L23" s="265"/>
      <c r="M23" s="265"/>
      <c r="N23" s="265"/>
      <c r="O23" s="265"/>
      <c r="P23" s="265"/>
      <c r="Q23" s="265"/>
      <c r="R23" s="265"/>
      <c r="S23" s="265"/>
      <c r="T23" s="265"/>
      <c r="U23" s="265"/>
      <c r="V23" s="265"/>
      <c r="W23" s="265"/>
      <c r="X23" s="265"/>
      <c r="Y23" s="265"/>
      <c r="Z23" s="265"/>
      <c r="AA23" s="265"/>
      <c r="AB23" s="265"/>
      <c r="AC23" s="265"/>
      <c r="AD23" s="265"/>
      <c r="AE23" s="265"/>
      <c r="AF23" s="265"/>
      <c r="AG23" s="265"/>
      <c r="AH23" s="265"/>
      <c r="AI23" s="265"/>
      <c r="AJ23" s="265"/>
      <c r="AK23" s="265"/>
    </row>
    <row r="24" spans="1:37" s="35" customFormat="1" ht="13.15" customHeight="1" x14ac:dyDescent="0.2">
      <c r="A24" s="34" t="s">
        <v>785</v>
      </c>
      <c r="B24" s="149"/>
      <c r="C24" s="265"/>
      <c r="D24" s="265"/>
      <c r="E24" s="265"/>
      <c r="F24" s="265"/>
      <c r="G24" s="265"/>
      <c r="H24" s="265"/>
      <c r="I24" s="265"/>
      <c r="J24" s="265"/>
      <c r="K24" s="265"/>
      <c r="L24" s="265"/>
      <c r="M24" s="265"/>
      <c r="N24" s="265"/>
      <c r="O24" s="265"/>
      <c r="P24" s="265"/>
      <c r="Q24" s="265"/>
      <c r="R24" s="265"/>
      <c r="S24" s="265"/>
      <c r="T24" s="265"/>
      <c r="U24" s="265"/>
      <c r="V24" s="265"/>
      <c r="W24" s="265"/>
      <c r="X24" s="265"/>
      <c r="Y24" s="265"/>
      <c r="Z24" s="265"/>
      <c r="AA24" s="265"/>
      <c r="AB24" s="265"/>
      <c r="AC24" s="265"/>
      <c r="AD24" s="265"/>
      <c r="AE24" s="265"/>
      <c r="AF24" s="265"/>
      <c r="AG24" s="265"/>
      <c r="AH24" s="265"/>
      <c r="AI24" s="265"/>
      <c r="AJ24" s="265"/>
      <c r="AK24" s="265"/>
    </row>
    <row r="25" spans="1:37" s="35" customFormat="1" ht="13.15" customHeight="1" x14ac:dyDescent="0.2">
      <c r="A25" s="250" t="s">
        <v>787</v>
      </c>
      <c r="B25" s="250"/>
      <c r="C25" s="265"/>
      <c r="D25" s="265"/>
      <c r="E25" s="265"/>
      <c r="F25" s="265"/>
      <c r="G25" s="265"/>
      <c r="H25" s="265"/>
      <c r="I25" s="265"/>
      <c r="J25" s="265"/>
      <c r="K25" s="265"/>
      <c r="L25" s="265"/>
      <c r="M25" s="265"/>
      <c r="N25" s="265"/>
      <c r="O25" s="265"/>
      <c r="P25" s="265"/>
      <c r="Q25" s="265"/>
      <c r="R25" s="265"/>
      <c r="S25" s="265"/>
      <c r="T25" s="265"/>
      <c r="U25" s="265"/>
      <c r="V25" s="265"/>
      <c r="W25" s="265"/>
      <c r="X25" s="265"/>
      <c r="Y25" s="265"/>
      <c r="Z25" s="265"/>
      <c r="AA25" s="265"/>
      <c r="AB25" s="265"/>
      <c r="AC25" s="265"/>
      <c r="AD25" s="265"/>
      <c r="AE25" s="265"/>
      <c r="AF25" s="265"/>
      <c r="AG25" s="265"/>
      <c r="AH25" s="265"/>
      <c r="AI25" s="265"/>
      <c r="AJ25" s="265"/>
      <c r="AK25" s="265"/>
    </row>
    <row r="26" spans="1:37" s="35" customFormat="1" ht="13.15" customHeight="1" x14ac:dyDescent="0.2">
      <c r="A26" s="34" t="s">
        <v>785</v>
      </c>
      <c r="B26" s="149"/>
      <c r="C26" s="265"/>
      <c r="D26" s="265"/>
      <c r="E26" s="265"/>
      <c r="F26" s="265"/>
      <c r="G26" s="265"/>
      <c r="H26" s="265"/>
      <c r="I26" s="265"/>
      <c r="J26" s="265"/>
      <c r="K26" s="265"/>
      <c r="L26" s="265"/>
      <c r="M26" s="265"/>
      <c r="N26" s="265"/>
      <c r="O26" s="265"/>
      <c r="P26" s="265"/>
      <c r="Q26" s="265"/>
      <c r="R26" s="265"/>
      <c r="S26" s="265"/>
      <c r="T26" s="265"/>
      <c r="U26" s="265"/>
      <c r="V26" s="265"/>
      <c r="W26" s="265"/>
      <c r="X26" s="265"/>
      <c r="Y26" s="265"/>
      <c r="Z26" s="265"/>
      <c r="AA26" s="265"/>
      <c r="AB26" s="265"/>
      <c r="AC26" s="265"/>
      <c r="AD26" s="265"/>
      <c r="AE26" s="265"/>
      <c r="AF26" s="265"/>
      <c r="AG26" s="265"/>
      <c r="AH26" s="265"/>
      <c r="AI26" s="265"/>
      <c r="AJ26" s="265"/>
      <c r="AK26" s="265"/>
    </row>
    <row r="27" spans="1:37" s="35" customFormat="1" ht="13.15" customHeight="1" x14ac:dyDescent="0.2">
      <c r="A27" s="250" t="s">
        <v>984</v>
      </c>
      <c r="B27" s="446"/>
      <c r="C27" s="265"/>
      <c r="D27" s="265"/>
      <c r="E27" s="265"/>
      <c r="F27" s="265"/>
      <c r="G27" s="265"/>
      <c r="H27" s="265"/>
      <c r="I27" s="265"/>
      <c r="J27" s="265"/>
      <c r="K27" s="265"/>
      <c r="L27" s="265"/>
      <c r="M27" s="265"/>
      <c r="N27" s="265"/>
      <c r="O27" s="265"/>
      <c r="P27" s="265"/>
      <c r="Q27" s="265"/>
      <c r="R27" s="265"/>
      <c r="S27" s="265"/>
      <c r="T27" s="265"/>
      <c r="U27" s="265"/>
      <c r="V27" s="265"/>
      <c r="W27" s="265"/>
      <c r="X27" s="265"/>
      <c r="Y27" s="265"/>
      <c r="Z27" s="265"/>
      <c r="AA27" s="265"/>
      <c r="AB27" s="265"/>
      <c r="AC27" s="265"/>
      <c r="AD27" s="265"/>
      <c r="AE27" s="265"/>
      <c r="AF27" s="265"/>
      <c r="AG27" s="265"/>
      <c r="AH27" s="265"/>
      <c r="AI27" s="265"/>
      <c r="AJ27" s="265"/>
      <c r="AK27" s="265"/>
    </row>
    <row r="28" spans="1:37" s="35" customFormat="1" ht="13.15" customHeight="1" x14ac:dyDescent="0.2">
      <c r="A28" s="36" t="s">
        <v>789</v>
      </c>
      <c r="B28" s="149"/>
      <c r="C28" s="265"/>
      <c r="D28" s="265"/>
      <c r="E28" s="265"/>
      <c r="F28" s="265"/>
      <c r="G28" s="265"/>
      <c r="H28" s="265"/>
      <c r="I28" s="265"/>
      <c r="J28" s="265"/>
      <c r="K28" s="265"/>
      <c r="L28" s="265"/>
      <c r="M28" s="265"/>
      <c r="N28" s="265"/>
      <c r="O28" s="265"/>
      <c r="P28" s="265"/>
      <c r="Q28" s="265"/>
      <c r="R28" s="265"/>
      <c r="S28" s="265"/>
      <c r="T28" s="265"/>
      <c r="U28" s="265"/>
      <c r="V28" s="265"/>
      <c r="W28" s="265"/>
      <c r="X28" s="265"/>
      <c r="Y28" s="265"/>
      <c r="Z28" s="265"/>
      <c r="AA28" s="265"/>
      <c r="AB28" s="265"/>
      <c r="AC28" s="265"/>
      <c r="AD28" s="265"/>
      <c r="AE28" s="265"/>
      <c r="AF28" s="265"/>
      <c r="AG28" s="265"/>
      <c r="AH28" s="265"/>
      <c r="AI28" s="265"/>
      <c r="AJ28" s="265"/>
      <c r="AK28" s="265"/>
    </row>
    <row r="29" spans="1:37" s="35" customFormat="1" ht="13.15" customHeight="1" x14ac:dyDescent="0.2">
      <c r="A29" s="36" t="s">
        <v>790</v>
      </c>
      <c r="B29" s="149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5"/>
      <c r="T29" s="265"/>
      <c r="U29" s="265"/>
      <c r="V29" s="265"/>
      <c r="W29" s="265"/>
      <c r="X29" s="265"/>
      <c r="Y29" s="265"/>
      <c r="Z29" s="265"/>
      <c r="AA29" s="265"/>
      <c r="AB29" s="265"/>
      <c r="AC29" s="265"/>
      <c r="AD29" s="265"/>
      <c r="AE29" s="265"/>
      <c r="AF29" s="265"/>
      <c r="AG29" s="265"/>
      <c r="AH29" s="265"/>
      <c r="AI29" s="265"/>
      <c r="AJ29" s="265"/>
      <c r="AK29" s="265"/>
    </row>
    <row r="30" spans="1:37" s="152" customFormat="1" ht="13.15" customHeight="1" x14ac:dyDescent="0.2">
      <c r="A30" s="36" t="s">
        <v>117</v>
      </c>
      <c r="B30" s="149"/>
      <c r="C30" s="265"/>
      <c r="D30" s="265"/>
      <c r="E30" s="265"/>
      <c r="F30" s="265"/>
      <c r="G30" s="265"/>
      <c r="H30" s="265"/>
      <c r="I30" s="265"/>
      <c r="J30" s="265"/>
      <c r="K30" s="265"/>
      <c r="L30" s="265"/>
      <c r="M30" s="265"/>
      <c r="N30" s="265"/>
      <c r="O30" s="265"/>
      <c r="P30" s="265"/>
      <c r="Q30" s="265"/>
      <c r="R30" s="265"/>
      <c r="S30" s="265"/>
      <c r="T30" s="265"/>
      <c r="U30" s="265"/>
      <c r="V30" s="265"/>
      <c r="W30" s="265"/>
      <c r="X30" s="265"/>
      <c r="Y30" s="265"/>
      <c r="Z30" s="265"/>
      <c r="AA30" s="265"/>
      <c r="AB30" s="265"/>
      <c r="AC30" s="265"/>
      <c r="AD30" s="265"/>
      <c r="AE30" s="265"/>
      <c r="AF30" s="265"/>
      <c r="AG30" s="265"/>
      <c r="AH30" s="265"/>
      <c r="AI30" s="265"/>
      <c r="AJ30" s="265"/>
      <c r="AK30" s="265"/>
    </row>
    <row r="31" spans="1:37" s="152" customFormat="1" ht="13.15" customHeight="1" x14ac:dyDescent="0.2">
      <c r="A31" s="36" t="s">
        <v>791</v>
      </c>
      <c r="B31" s="149"/>
      <c r="C31" s="265"/>
      <c r="D31" s="265"/>
      <c r="E31" s="265"/>
      <c r="F31" s="265"/>
      <c r="G31" s="265"/>
      <c r="H31" s="265"/>
      <c r="I31" s="265"/>
      <c r="J31" s="265"/>
      <c r="K31" s="265"/>
      <c r="L31" s="265"/>
      <c r="M31" s="265"/>
      <c r="N31" s="265"/>
      <c r="O31" s="265"/>
      <c r="P31" s="265"/>
      <c r="Q31" s="265"/>
      <c r="R31" s="265"/>
      <c r="S31" s="265"/>
      <c r="T31" s="265"/>
      <c r="U31" s="265"/>
      <c r="V31" s="265"/>
      <c r="W31" s="265"/>
      <c r="X31" s="265"/>
      <c r="Y31" s="265"/>
      <c r="Z31" s="265"/>
      <c r="AA31" s="265"/>
      <c r="AB31" s="265"/>
      <c r="AC31" s="265"/>
      <c r="AD31" s="265"/>
      <c r="AE31" s="265"/>
      <c r="AF31" s="265"/>
      <c r="AG31" s="265"/>
      <c r="AH31" s="265"/>
      <c r="AI31" s="265"/>
      <c r="AJ31" s="265"/>
      <c r="AK31" s="265"/>
    </row>
    <row r="32" spans="1:37" s="152" customFormat="1" ht="13.15" customHeight="1" x14ac:dyDescent="0.2">
      <c r="A32" s="36" t="s">
        <v>792</v>
      </c>
      <c r="B32" s="149"/>
      <c r="C32" s="265"/>
      <c r="D32" s="265"/>
      <c r="E32" s="265"/>
      <c r="F32" s="265"/>
      <c r="G32" s="265"/>
      <c r="H32" s="265"/>
      <c r="I32" s="265"/>
      <c r="J32" s="265"/>
      <c r="K32" s="265"/>
      <c r="L32" s="265"/>
      <c r="M32" s="265"/>
      <c r="N32" s="265"/>
      <c r="O32" s="265"/>
      <c r="P32" s="265"/>
      <c r="Q32" s="265"/>
      <c r="R32" s="265"/>
      <c r="S32" s="265"/>
      <c r="T32" s="265"/>
      <c r="U32" s="265"/>
      <c r="V32" s="265"/>
      <c r="W32" s="265"/>
      <c r="X32" s="265"/>
      <c r="Y32" s="265"/>
      <c r="Z32" s="265"/>
      <c r="AA32" s="265"/>
      <c r="AB32" s="265"/>
      <c r="AC32" s="265"/>
      <c r="AD32" s="265"/>
      <c r="AE32" s="265"/>
      <c r="AF32" s="265"/>
      <c r="AG32" s="265"/>
      <c r="AH32" s="265"/>
      <c r="AI32" s="265"/>
      <c r="AJ32" s="265"/>
      <c r="AK32" s="265"/>
    </row>
    <row r="33" spans="1:38" s="152" customFormat="1" ht="13.15" customHeight="1" x14ac:dyDescent="0.2">
      <c r="A33" s="36" t="s">
        <v>793</v>
      </c>
      <c r="B33" s="149"/>
      <c r="C33" s="265"/>
      <c r="D33" s="265"/>
      <c r="E33" s="265"/>
      <c r="F33" s="265"/>
      <c r="G33" s="265"/>
      <c r="H33" s="265"/>
      <c r="I33" s="265"/>
      <c r="J33" s="265"/>
      <c r="K33" s="265"/>
      <c r="L33" s="265"/>
      <c r="M33" s="265"/>
      <c r="N33" s="265"/>
      <c r="O33" s="265"/>
      <c r="P33" s="265"/>
      <c r="Q33" s="265"/>
      <c r="R33" s="265"/>
      <c r="S33" s="265"/>
      <c r="T33" s="265"/>
      <c r="U33" s="265"/>
      <c r="V33" s="265"/>
      <c r="W33" s="265"/>
      <c r="X33" s="265"/>
      <c r="Y33" s="265"/>
      <c r="Z33" s="265"/>
      <c r="AA33" s="265"/>
      <c r="AB33" s="265"/>
      <c r="AC33" s="265"/>
      <c r="AD33" s="265"/>
      <c r="AE33" s="265"/>
      <c r="AF33" s="265"/>
      <c r="AG33" s="265"/>
      <c r="AH33" s="265"/>
      <c r="AI33" s="265"/>
      <c r="AJ33" s="265"/>
      <c r="AK33" s="265"/>
    </row>
    <row r="34" spans="1:38" s="152" customFormat="1" ht="13.15" customHeight="1" x14ac:dyDescent="0.2">
      <c r="A34" s="36" t="s">
        <v>115</v>
      </c>
      <c r="B34" s="149"/>
      <c r="C34" s="265"/>
      <c r="D34" s="265"/>
      <c r="E34" s="265"/>
      <c r="F34" s="265"/>
      <c r="G34" s="265"/>
      <c r="H34" s="265"/>
      <c r="I34" s="265"/>
      <c r="J34" s="265"/>
      <c r="K34" s="265"/>
      <c r="L34" s="265"/>
      <c r="M34" s="265"/>
      <c r="N34" s="265"/>
      <c r="O34" s="265"/>
      <c r="P34" s="265"/>
      <c r="Q34" s="265"/>
      <c r="R34" s="265"/>
      <c r="S34" s="265"/>
      <c r="T34" s="265"/>
      <c r="U34" s="265"/>
      <c r="V34" s="265"/>
      <c r="W34" s="265"/>
      <c r="X34" s="265"/>
      <c r="Y34" s="265"/>
      <c r="Z34" s="265"/>
      <c r="AA34" s="265"/>
      <c r="AB34" s="265"/>
      <c r="AC34" s="265"/>
      <c r="AD34" s="265"/>
      <c r="AE34" s="265"/>
      <c r="AF34" s="265"/>
      <c r="AG34" s="265"/>
      <c r="AH34" s="265"/>
      <c r="AI34" s="265"/>
      <c r="AJ34" s="265"/>
      <c r="AK34" s="265"/>
    </row>
    <row r="35" spans="1:38" s="152" customFormat="1" ht="13.15" customHeight="1" x14ac:dyDescent="0.2">
      <c r="A35" s="36" t="s">
        <v>794</v>
      </c>
      <c r="B35" s="149"/>
      <c r="C35" s="265"/>
      <c r="D35" s="265"/>
      <c r="E35" s="265"/>
      <c r="F35" s="265"/>
      <c r="G35" s="265"/>
      <c r="H35" s="265"/>
      <c r="I35" s="265"/>
      <c r="J35" s="265"/>
      <c r="K35" s="265"/>
      <c r="L35" s="265"/>
      <c r="M35" s="265"/>
      <c r="N35" s="265"/>
      <c r="O35" s="265"/>
      <c r="P35" s="265"/>
      <c r="Q35" s="265"/>
      <c r="R35" s="265"/>
      <c r="S35" s="265"/>
      <c r="T35" s="265"/>
      <c r="U35" s="265"/>
      <c r="V35" s="265"/>
      <c r="W35" s="265"/>
      <c r="X35" s="265"/>
      <c r="Y35" s="265"/>
      <c r="Z35" s="265"/>
      <c r="AA35" s="265"/>
      <c r="AB35" s="265"/>
      <c r="AC35" s="265"/>
      <c r="AD35" s="265"/>
      <c r="AE35" s="265"/>
      <c r="AF35" s="265"/>
      <c r="AG35" s="265"/>
      <c r="AH35" s="265"/>
      <c r="AI35" s="265"/>
      <c r="AJ35" s="265"/>
      <c r="AK35" s="265"/>
    </row>
    <row r="36" spans="1:38" s="152" customFormat="1" ht="13.15" customHeight="1" x14ac:dyDescent="0.2">
      <c r="A36" s="250" t="s">
        <v>820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0"/>
      <c r="AE36" s="250"/>
      <c r="AF36" s="250"/>
      <c r="AG36" s="250"/>
      <c r="AH36" s="250"/>
      <c r="AI36" s="250"/>
      <c r="AJ36" s="250"/>
      <c r="AK36" s="250"/>
    </row>
    <row r="37" spans="1:38" s="152" customFormat="1" ht="13.15" customHeight="1" x14ac:dyDescent="0.2">
      <c r="A37" s="36" t="s">
        <v>796</v>
      </c>
      <c r="B37" s="149"/>
      <c r="C37" s="265"/>
      <c r="D37" s="265"/>
      <c r="E37" s="265"/>
      <c r="F37" s="265"/>
      <c r="G37" s="265"/>
      <c r="H37" s="265"/>
      <c r="I37" s="265"/>
      <c r="J37" s="265"/>
      <c r="K37" s="265"/>
      <c r="L37" s="265"/>
      <c r="M37" s="265"/>
      <c r="N37" s="265"/>
      <c r="O37" s="265"/>
      <c r="P37" s="265"/>
      <c r="Q37" s="265"/>
      <c r="R37" s="265"/>
      <c r="S37" s="265"/>
      <c r="T37" s="265"/>
      <c r="U37" s="265"/>
      <c r="V37" s="265"/>
      <c r="W37" s="265"/>
      <c r="X37" s="265"/>
      <c r="Y37" s="265"/>
      <c r="Z37" s="265"/>
      <c r="AA37" s="265"/>
      <c r="AB37" s="265"/>
      <c r="AC37" s="265"/>
      <c r="AD37" s="265"/>
      <c r="AE37" s="265"/>
      <c r="AF37" s="265"/>
      <c r="AG37" s="265"/>
      <c r="AH37" s="265"/>
      <c r="AI37" s="265"/>
      <c r="AJ37" s="265"/>
      <c r="AK37" s="265"/>
    </row>
    <row r="38" spans="1:38" s="35" customFormat="1" ht="13.15" customHeight="1" x14ac:dyDescent="0.2">
      <c r="A38" s="250" t="s">
        <v>863</v>
      </c>
      <c r="B38" s="250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5"/>
      <c r="T38" s="265"/>
      <c r="U38" s="265"/>
      <c r="V38" s="265"/>
      <c r="W38" s="265"/>
      <c r="X38" s="265"/>
      <c r="Y38" s="265"/>
      <c r="Z38" s="265"/>
      <c r="AA38" s="265"/>
      <c r="AB38" s="265"/>
      <c r="AC38" s="265"/>
      <c r="AD38" s="265"/>
      <c r="AE38" s="265"/>
      <c r="AF38" s="265"/>
      <c r="AG38" s="265"/>
      <c r="AH38" s="265"/>
      <c r="AI38" s="265"/>
      <c r="AJ38" s="265"/>
      <c r="AK38" s="265"/>
    </row>
    <row r="39" spans="1:38" s="152" customFormat="1" ht="13.15" customHeight="1" x14ac:dyDescent="0.2">
      <c r="A39" s="34" t="s">
        <v>796</v>
      </c>
      <c r="B39" s="149"/>
      <c r="C39" s="265"/>
      <c r="D39" s="265"/>
      <c r="E39" s="265"/>
      <c r="F39" s="265"/>
      <c r="G39" s="265"/>
      <c r="H39" s="265"/>
      <c r="I39" s="265"/>
      <c r="J39" s="265"/>
      <c r="K39" s="265"/>
      <c r="L39" s="265"/>
      <c r="M39" s="265"/>
      <c r="N39" s="265"/>
      <c r="O39" s="265"/>
      <c r="P39" s="265"/>
      <c r="Q39" s="265"/>
      <c r="R39" s="265"/>
      <c r="S39" s="265"/>
      <c r="T39" s="265"/>
      <c r="U39" s="265"/>
      <c r="V39" s="265"/>
      <c r="W39" s="265"/>
      <c r="X39" s="265"/>
      <c r="Y39" s="265"/>
      <c r="Z39" s="265"/>
      <c r="AA39" s="265"/>
      <c r="AB39" s="265"/>
      <c r="AC39" s="265"/>
      <c r="AD39" s="265"/>
      <c r="AE39" s="265"/>
      <c r="AF39" s="265"/>
      <c r="AG39" s="265"/>
      <c r="AH39" s="265"/>
      <c r="AI39" s="265"/>
      <c r="AJ39" s="265"/>
      <c r="AK39" s="265"/>
      <c r="AL39" s="265"/>
    </row>
    <row r="40" spans="1:38" s="152" customFormat="1" ht="13.15" customHeight="1" x14ac:dyDescent="0.2">
      <c r="A40" s="34" t="s">
        <v>133</v>
      </c>
      <c r="B40" s="149"/>
      <c r="C40" s="265"/>
      <c r="D40" s="265"/>
      <c r="E40" s="265"/>
      <c r="F40" s="265"/>
      <c r="G40" s="265"/>
      <c r="H40" s="265"/>
      <c r="I40" s="265"/>
      <c r="J40" s="265"/>
      <c r="K40" s="265"/>
      <c r="L40" s="265"/>
      <c r="M40" s="265"/>
      <c r="N40" s="265"/>
      <c r="O40" s="265"/>
      <c r="P40" s="265"/>
      <c r="Q40" s="265"/>
      <c r="R40" s="265"/>
      <c r="S40" s="265"/>
      <c r="T40" s="265"/>
      <c r="U40" s="265"/>
      <c r="V40" s="265"/>
      <c r="W40" s="265"/>
      <c r="X40" s="265"/>
      <c r="Y40" s="265"/>
      <c r="Z40" s="265"/>
      <c r="AA40" s="265"/>
      <c r="AB40" s="265"/>
      <c r="AC40" s="265"/>
      <c r="AD40" s="265"/>
      <c r="AE40" s="265"/>
      <c r="AF40" s="265"/>
      <c r="AG40" s="265"/>
      <c r="AH40" s="265"/>
      <c r="AI40" s="265"/>
      <c r="AJ40" s="265"/>
      <c r="AK40" s="265"/>
    </row>
    <row r="41" spans="1:38" s="152" customFormat="1" ht="13.15" customHeight="1" x14ac:dyDescent="0.2">
      <c r="A41" s="34" t="s">
        <v>546</v>
      </c>
      <c r="B41" s="149"/>
      <c r="C41" s="265"/>
      <c r="D41" s="265"/>
      <c r="E41" s="265"/>
      <c r="F41" s="265"/>
      <c r="G41" s="265"/>
      <c r="H41" s="265"/>
      <c r="I41" s="265"/>
      <c r="J41" s="265"/>
      <c r="K41" s="265"/>
      <c r="L41" s="265"/>
      <c r="M41" s="265"/>
      <c r="N41" s="265"/>
      <c r="O41" s="265"/>
      <c r="P41" s="265"/>
      <c r="Q41" s="265"/>
      <c r="R41" s="265"/>
      <c r="S41" s="265"/>
      <c r="T41" s="265"/>
      <c r="U41" s="265"/>
      <c r="V41" s="265"/>
      <c r="W41" s="265"/>
      <c r="X41" s="265"/>
      <c r="Y41" s="265"/>
      <c r="Z41" s="265"/>
      <c r="AA41" s="265"/>
      <c r="AB41" s="265"/>
      <c r="AC41" s="265"/>
      <c r="AD41" s="265"/>
      <c r="AE41" s="265"/>
      <c r="AF41" s="265"/>
      <c r="AG41" s="265"/>
      <c r="AH41" s="265"/>
      <c r="AI41" s="265"/>
      <c r="AJ41" s="265"/>
      <c r="AK41" s="265"/>
    </row>
    <row r="42" spans="1:38" s="152" customFormat="1" ht="13.15" customHeight="1" x14ac:dyDescent="0.2">
      <c r="A42" s="34" t="s">
        <v>137</v>
      </c>
      <c r="B42" s="149"/>
      <c r="C42" s="265"/>
      <c r="D42" s="265"/>
      <c r="E42" s="265"/>
      <c r="F42" s="265"/>
      <c r="G42" s="265"/>
      <c r="H42" s="265"/>
      <c r="I42" s="265"/>
      <c r="J42" s="265"/>
      <c r="K42" s="265"/>
      <c r="L42" s="265"/>
      <c r="M42" s="265"/>
      <c r="N42" s="265"/>
      <c r="O42" s="265"/>
      <c r="P42" s="265"/>
      <c r="Q42" s="265"/>
      <c r="R42" s="265"/>
      <c r="S42" s="265"/>
      <c r="T42" s="265"/>
      <c r="U42" s="265"/>
      <c r="V42" s="265"/>
      <c r="W42" s="265"/>
      <c r="X42" s="265"/>
      <c r="Y42" s="265"/>
      <c r="Z42" s="265"/>
      <c r="AA42" s="265"/>
      <c r="AB42" s="265"/>
      <c r="AC42" s="265"/>
      <c r="AD42" s="265"/>
      <c r="AE42" s="265"/>
      <c r="AF42" s="265"/>
      <c r="AG42" s="265"/>
      <c r="AH42" s="265"/>
      <c r="AI42" s="265"/>
      <c r="AJ42" s="265"/>
      <c r="AK42" s="265"/>
    </row>
    <row r="43" spans="1:38" s="152" customFormat="1" ht="13.15" customHeight="1" x14ac:dyDescent="0.2">
      <c r="A43" s="34" t="s">
        <v>139</v>
      </c>
      <c r="B43" s="149"/>
      <c r="C43" s="265"/>
      <c r="D43" s="265"/>
      <c r="E43" s="265"/>
      <c r="F43" s="265"/>
      <c r="G43" s="265"/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5"/>
      <c r="X43" s="265"/>
      <c r="Y43" s="265"/>
      <c r="Z43" s="265"/>
      <c r="AA43" s="265"/>
      <c r="AB43" s="265"/>
      <c r="AC43" s="265"/>
      <c r="AD43" s="265"/>
      <c r="AE43" s="265"/>
      <c r="AF43" s="265"/>
      <c r="AG43" s="265"/>
      <c r="AH43" s="265"/>
      <c r="AI43" s="265"/>
      <c r="AJ43" s="265"/>
      <c r="AK43" s="265"/>
    </row>
    <row r="44" spans="1:38" s="152" customFormat="1" ht="13.15" customHeight="1" x14ac:dyDescent="0.2">
      <c r="A44" s="34" t="s">
        <v>551</v>
      </c>
      <c r="B44" s="149"/>
      <c r="C44" s="265"/>
      <c r="D44" s="265"/>
      <c r="E44" s="265"/>
      <c r="F44" s="265"/>
      <c r="G44" s="265"/>
      <c r="H44" s="265"/>
      <c r="I44" s="265"/>
      <c r="J44" s="265"/>
      <c r="K44" s="265"/>
      <c r="L44" s="265"/>
      <c r="M44" s="265"/>
      <c r="N44" s="265"/>
      <c r="O44" s="265"/>
      <c r="P44" s="265"/>
      <c r="Q44" s="265"/>
      <c r="R44" s="265"/>
      <c r="S44" s="265"/>
      <c r="T44" s="265"/>
      <c r="U44" s="265"/>
      <c r="V44" s="265"/>
      <c r="W44" s="265"/>
      <c r="X44" s="265"/>
      <c r="Y44" s="265"/>
      <c r="Z44" s="265"/>
      <c r="AA44" s="265"/>
      <c r="AB44" s="265"/>
      <c r="AC44" s="265"/>
      <c r="AD44" s="265"/>
      <c r="AE44" s="265"/>
      <c r="AF44" s="265"/>
      <c r="AG44" s="265"/>
      <c r="AH44" s="265"/>
      <c r="AI44" s="265"/>
      <c r="AJ44" s="265"/>
      <c r="AK44" s="265"/>
    </row>
    <row r="45" spans="1:38" s="158" customFormat="1" ht="13.15" customHeight="1" x14ac:dyDescent="0.2">
      <c r="A45" s="34" t="s">
        <v>568</v>
      </c>
      <c r="B45" s="149"/>
      <c r="C45" s="265"/>
      <c r="D45" s="265"/>
      <c r="E45" s="265"/>
      <c r="F45" s="265"/>
      <c r="G45" s="265"/>
      <c r="H45" s="265"/>
      <c r="I45" s="265"/>
      <c r="J45" s="265"/>
      <c r="K45" s="265"/>
      <c r="L45" s="265"/>
      <c r="M45" s="265"/>
      <c r="N45" s="265"/>
      <c r="O45" s="265"/>
      <c r="P45" s="265"/>
      <c r="Q45" s="265"/>
      <c r="R45" s="265"/>
      <c r="S45" s="265"/>
      <c r="T45" s="265"/>
      <c r="U45" s="265"/>
      <c r="V45" s="265"/>
      <c r="W45" s="265"/>
      <c r="X45" s="265"/>
      <c r="Y45" s="265"/>
      <c r="Z45" s="265"/>
      <c r="AA45" s="265"/>
      <c r="AB45" s="265"/>
      <c r="AC45" s="265"/>
      <c r="AD45" s="265"/>
      <c r="AE45" s="265"/>
      <c r="AF45" s="265"/>
      <c r="AG45" s="265"/>
      <c r="AH45" s="265"/>
      <c r="AI45" s="265"/>
      <c r="AJ45" s="265"/>
      <c r="AK45" s="265"/>
      <c r="AL45" s="389"/>
    </row>
    <row r="46" spans="1:38" s="152" customFormat="1" ht="13.15" customHeight="1" x14ac:dyDescent="0.2">
      <c r="A46" s="36" t="s">
        <v>802</v>
      </c>
      <c r="B46" s="149"/>
      <c r="C46" s="265"/>
      <c r="D46" s="265"/>
      <c r="E46" s="265"/>
      <c r="F46" s="265"/>
      <c r="G46" s="265"/>
      <c r="H46" s="265"/>
      <c r="I46" s="265"/>
      <c r="J46" s="265"/>
      <c r="K46" s="265"/>
      <c r="L46" s="265"/>
      <c r="M46" s="265"/>
      <c r="N46" s="265"/>
      <c r="O46" s="265"/>
      <c r="P46" s="265"/>
      <c r="Q46" s="265"/>
      <c r="R46" s="265"/>
      <c r="S46" s="265"/>
      <c r="T46" s="265"/>
      <c r="U46" s="265"/>
      <c r="V46" s="265"/>
      <c r="W46" s="265"/>
      <c r="X46" s="265"/>
      <c r="Y46" s="265"/>
      <c r="Z46" s="265"/>
      <c r="AA46" s="265"/>
      <c r="AB46" s="265"/>
      <c r="AC46" s="265"/>
      <c r="AD46" s="265"/>
      <c r="AE46" s="265"/>
      <c r="AF46" s="265"/>
      <c r="AG46" s="265"/>
      <c r="AH46" s="265"/>
      <c r="AI46" s="265"/>
      <c r="AJ46" s="265"/>
      <c r="AK46" s="265"/>
    </row>
    <row r="47" spans="1:38" ht="13.15" customHeight="1" x14ac:dyDescent="0.2">
      <c r="A47" s="309" t="s">
        <v>564</v>
      </c>
      <c r="B47" s="477"/>
      <c r="C47" s="477"/>
      <c r="D47" s="477"/>
      <c r="E47" s="477"/>
      <c r="F47" s="477"/>
      <c r="G47" s="477"/>
      <c r="H47" s="477"/>
      <c r="I47" s="477"/>
      <c r="J47" s="477"/>
      <c r="K47" s="477"/>
      <c r="L47" s="477"/>
      <c r="M47" s="477"/>
      <c r="N47" s="477"/>
      <c r="O47" s="477"/>
      <c r="P47" s="477"/>
      <c r="Q47" s="477"/>
      <c r="R47" s="477"/>
      <c r="S47" s="477"/>
      <c r="T47" s="477"/>
      <c r="U47" s="477"/>
      <c r="V47" s="477"/>
      <c r="W47" s="477"/>
      <c r="X47" s="477"/>
      <c r="Y47" s="477"/>
      <c r="Z47" s="477"/>
      <c r="AA47" s="477"/>
      <c r="AB47" s="477"/>
      <c r="AC47" s="477"/>
      <c r="AD47" s="477"/>
      <c r="AE47" s="477"/>
      <c r="AF47" s="477"/>
      <c r="AG47" s="477"/>
      <c r="AH47" s="477"/>
      <c r="AI47" s="477"/>
      <c r="AJ47" s="477"/>
      <c r="AK47" s="477"/>
      <c r="AL47" s="477"/>
    </row>
    <row r="48" spans="1:38" s="158" customFormat="1" ht="13.15" customHeight="1" x14ac:dyDescent="0.2">
      <c r="A48" s="34" t="s">
        <v>566</v>
      </c>
      <c r="B48" s="149"/>
      <c r="C48" s="265"/>
      <c r="D48" s="265"/>
      <c r="E48" s="265"/>
      <c r="F48" s="265"/>
      <c r="G48" s="265"/>
      <c r="H48" s="265"/>
      <c r="I48" s="265"/>
      <c r="J48" s="265"/>
      <c r="K48" s="265"/>
      <c r="L48" s="265"/>
      <c r="M48" s="265"/>
      <c r="N48" s="265"/>
      <c r="O48" s="265"/>
      <c r="P48" s="265"/>
      <c r="Q48" s="265"/>
      <c r="R48" s="265"/>
      <c r="S48" s="265"/>
      <c r="T48" s="265"/>
      <c r="U48" s="265"/>
      <c r="V48" s="265"/>
      <c r="W48" s="265"/>
      <c r="X48" s="265"/>
      <c r="Y48" s="265"/>
      <c r="Z48" s="265"/>
      <c r="AA48" s="265"/>
      <c r="AB48" s="265"/>
      <c r="AC48" s="265"/>
      <c r="AD48" s="265"/>
      <c r="AE48" s="265"/>
      <c r="AF48" s="265"/>
      <c r="AG48" s="265"/>
      <c r="AH48" s="265"/>
      <c r="AI48" s="265"/>
      <c r="AJ48" s="265"/>
      <c r="AK48" s="265"/>
      <c r="AL48" s="389"/>
    </row>
    <row r="49" spans="1:37" s="158" customFormat="1" ht="13.15" customHeight="1" x14ac:dyDescent="0.2">
      <c r="A49" s="34" t="s">
        <v>568</v>
      </c>
      <c r="B49" s="149"/>
      <c r="C49" s="265"/>
      <c r="D49" s="265"/>
      <c r="E49" s="265"/>
      <c r="F49" s="265"/>
      <c r="G49" s="265"/>
      <c r="H49" s="265"/>
      <c r="I49" s="265"/>
      <c r="J49" s="265"/>
      <c r="K49" s="265"/>
      <c r="L49" s="265"/>
      <c r="M49" s="265"/>
      <c r="N49" s="265"/>
      <c r="O49" s="265"/>
      <c r="P49" s="265"/>
      <c r="Q49" s="265"/>
      <c r="R49" s="265"/>
      <c r="S49" s="265"/>
      <c r="T49" s="265"/>
      <c r="U49" s="265"/>
      <c r="V49" s="265"/>
      <c r="W49" s="265"/>
      <c r="X49" s="265"/>
      <c r="Y49" s="265"/>
      <c r="Z49" s="265"/>
      <c r="AA49" s="265"/>
      <c r="AB49" s="265"/>
      <c r="AC49" s="265"/>
      <c r="AD49" s="265"/>
      <c r="AE49" s="265"/>
      <c r="AF49" s="265"/>
      <c r="AG49" s="265"/>
      <c r="AH49" s="265"/>
      <c r="AI49" s="265"/>
      <c r="AJ49" s="265"/>
      <c r="AK49" s="265"/>
    </row>
    <row r="50" spans="1:37" s="158" customFormat="1" ht="13.15" customHeight="1" x14ac:dyDescent="0.2">
      <c r="A50" s="36" t="s">
        <v>802</v>
      </c>
      <c r="B50" s="149"/>
      <c r="C50" s="265"/>
      <c r="D50" s="265"/>
      <c r="E50" s="265"/>
      <c r="F50" s="265"/>
      <c r="G50" s="265"/>
      <c r="H50" s="265"/>
      <c r="I50" s="265"/>
      <c r="J50" s="265"/>
      <c r="K50" s="265"/>
      <c r="L50" s="265"/>
      <c r="M50" s="265"/>
      <c r="N50" s="265"/>
      <c r="O50" s="265"/>
      <c r="P50" s="265"/>
      <c r="Q50" s="265"/>
      <c r="R50" s="265"/>
      <c r="S50" s="265"/>
      <c r="T50" s="265"/>
      <c r="U50" s="265"/>
      <c r="V50" s="265"/>
      <c r="W50" s="265"/>
      <c r="X50" s="265"/>
      <c r="Y50" s="265"/>
      <c r="Z50" s="265"/>
      <c r="AA50" s="265"/>
      <c r="AB50" s="265"/>
      <c r="AC50" s="265"/>
      <c r="AD50" s="265"/>
      <c r="AE50" s="265"/>
      <c r="AF50" s="265"/>
      <c r="AG50" s="265"/>
      <c r="AH50" s="265"/>
      <c r="AI50" s="265"/>
      <c r="AJ50" s="265"/>
      <c r="AK50" s="265"/>
    </row>
    <row r="51" spans="1:37" s="158" customFormat="1" ht="13.15" customHeight="1" x14ac:dyDescent="0.2">
      <c r="A51" s="34" t="s">
        <v>129</v>
      </c>
      <c r="B51" s="149"/>
      <c r="C51" s="265"/>
      <c r="D51" s="265"/>
      <c r="E51" s="265"/>
      <c r="F51" s="265"/>
      <c r="G51" s="265"/>
      <c r="H51" s="265"/>
      <c r="I51" s="265"/>
      <c r="J51" s="265"/>
      <c r="K51" s="265"/>
      <c r="L51" s="265"/>
      <c r="M51" s="265"/>
      <c r="N51" s="265"/>
      <c r="O51" s="265"/>
      <c r="P51" s="265"/>
      <c r="Q51" s="265"/>
      <c r="R51" s="265"/>
      <c r="S51" s="265"/>
      <c r="T51" s="265"/>
      <c r="U51" s="265"/>
      <c r="V51" s="265"/>
      <c r="W51" s="265"/>
      <c r="X51" s="265"/>
      <c r="Y51" s="265"/>
      <c r="Z51" s="265"/>
      <c r="AA51" s="265"/>
      <c r="AB51" s="265"/>
      <c r="AC51" s="265"/>
      <c r="AD51" s="265"/>
      <c r="AE51" s="265"/>
      <c r="AF51" s="265"/>
      <c r="AG51" s="265"/>
      <c r="AH51" s="265"/>
      <c r="AI51" s="265"/>
      <c r="AJ51" s="265"/>
      <c r="AK51" s="265"/>
    </row>
    <row r="52" spans="1:37" s="158" customFormat="1" ht="13.15" customHeight="1" x14ac:dyDescent="0.2">
      <c r="A52" s="34" t="s">
        <v>137</v>
      </c>
      <c r="B52" s="149"/>
      <c r="C52" s="265"/>
      <c r="D52" s="265"/>
      <c r="E52" s="265"/>
      <c r="F52" s="265"/>
      <c r="G52" s="265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5"/>
      <c r="AE52" s="265"/>
      <c r="AF52" s="265"/>
      <c r="AG52" s="265"/>
      <c r="AH52" s="265"/>
      <c r="AI52" s="265"/>
      <c r="AJ52" s="265"/>
      <c r="AK52" s="265"/>
    </row>
    <row r="53" spans="1:37" s="158" customFormat="1" ht="13.15" customHeight="1" x14ac:dyDescent="0.2">
      <c r="A53" s="34" t="s">
        <v>139</v>
      </c>
      <c r="B53" s="149"/>
      <c r="C53" s="265"/>
      <c r="D53" s="265"/>
      <c r="E53" s="265"/>
      <c r="F53" s="265"/>
      <c r="G53" s="265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65"/>
      <c r="AE53" s="265"/>
      <c r="AF53" s="265"/>
      <c r="AG53" s="265"/>
      <c r="AH53" s="265"/>
      <c r="AI53" s="265"/>
      <c r="AJ53" s="265"/>
      <c r="AK53" s="265"/>
    </row>
    <row r="54" spans="1:37" s="158" customFormat="1" ht="13.15" customHeight="1" x14ac:dyDescent="0.2">
      <c r="A54" s="309" t="s">
        <v>867</v>
      </c>
      <c r="B54" s="149"/>
      <c r="C54" s="389"/>
      <c r="D54" s="389"/>
      <c r="E54" s="389"/>
      <c r="F54" s="389"/>
      <c r="G54" s="389"/>
      <c r="H54" s="389"/>
      <c r="I54" s="389"/>
      <c r="J54" s="389"/>
      <c r="K54" s="389"/>
      <c r="L54" s="389"/>
      <c r="M54" s="389"/>
      <c r="N54" s="389"/>
      <c r="O54" s="389"/>
      <c r="P54" s="389"/>
      <c r="Q54" s="389"/>
      <c r="R54" s="389"/>
      <c r="S54" s="389"/>
      <c r="T54" s="389"/>
      <c r="U54" s="389"/>
      <c r="V54" s="389"/>
      <c r="W54" s="389"/>
      <c r="X54" s="389"/>
      <c r="Y54" s="389"/>
      <c r="Z54" s="389"/>
      <c r="AA54" s="389"/>
      <c r="AB54" s="389"/>
      <c r="AC54" s="389"/>
      <c r="AD54" s="389"/>
      <c r="AE54" s="389"/>
      <c r="AF54" s="389"/>
      <c r="AG54" s="389"/>
      <c r="AH54" s="389"/>
      <c r="AI54" s="389"/>
      <c r="AJ54" s="389"/>
      <c r="AK54" s="389"/>
    </row>
    <row r="55" spans="1:37" s="158" customFormat="1" ht="13.15" customHeight="1" x14ac:dyDescent="0.2">
      <c r="A55" s="34" t="s">
        <v>799</v>
      </c>
      <c r="B55" s="149"/>
      <c r="C55" s="265"/>
      <c r="D55" s="265"/>
      <c r="E55" s="265"/>
      <c r="F55" s="265"/>
      <c r="G55" s="265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65"/>
      <c r="AE55" s="265"/>
      <c r="AF55" s="265"/>
      <c r="AG55" s="265"/>
      <c r="AH55" s="265"/>
      <c r="AI55" s="265"/>
      <c r="AJ55" s="265"/>
      <c r="AK55" s="265"/>
    </row>
    <row r="56" spans="1:37" s="158" customFormat="1" ht="13.15" customHeight="1" x14ac:dyDescent="0.2">
      <c r="A56" s="36" t="s">
        <v>802</v>
      </c>
      <c r="B56" s="149"/>
      <c r="C56" s="265"/>
      <c r="D56" s="265"/>
      <c r="E56" s="265"/>
      <c r="F56" s="265"/>
      <c r="G56" s="265"/>
      <c r="H56" s="265"/>
      <c r="I56" s="265"/>
      <c r="J56" s="265"/>
      <c r="K56" s="265"/>
      <c r="L56" s="265"/>
      <c r="M56" s="265"/>
      <c r="N56" s="265"/>
      <c r="O56" s="265"/>
      <c r="P56" s="265"/>
      <c r="Q56" s="265"/>
      <c r="R56" s="265"/>
      <c r="S56" s="265"/>
      <c r="T56" s="265"/>
      <c r="U56" s="265"/>
      <c r="V56" s="265"/>
      <c r="W56" s="265"/>
      <c r="X56" s="265"/>
      <c r="Y56" s="265"/>
      <c r="Z56" s="265"/>
      <c r="AA56" s="265"/>
      <c r="AB56" s="265"/>
      <c r="AC56" s="265"/>
      <c r="AD56" s="265"/>
      <c r="AE56" s="265"/>
      <c r="AF56" s="265"/>
      <c r="AG56" s="265"/>
      <c r="AH56" s="265"/>
      <c r="AI56" s="265"/>
      <c r="AJ56" s="265"/>
      <c r="AK56" s="265"/>
    </row>
    <row r="57" spans="1:37" s="158" customFormat="1" ht="13.15" customHeight="1" x14ac:dyDescent="0.2">
      <c r="A57" s="36" t="s">
        <v>425</v>
      </c>
      <c r="B57" s="149"/>
      <c r="C57" s="265"/>
      <c r="D57" s="265"/>
      <c r="E57" s="265"/>
      <c r="F57" s="265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5"/>
      <c r="AE57" s="265"/>
      <c r="AF57" s="265"/>
      <c r="AG57" s="265"/>
      <c r="AH57" s="265"/>
      <c r="AI57" s="265"/>
      <c r="AJ57" s="265"/>
      <c r="AK57" s="265"/>
    </row>
    <row r="58" spans="1:37" s="158" customFormat="1" ht="13.15" customHeight="1" x14ac:dyDescent="0.2">
      <c r="A58" s="36" t="s">
        <v>151</v>
      </c>
      <c r="B58" s="149"/>
      <c r="C58" s="265"/>
      <c r="D58" s="265"/>
      <c r="E58" s="265"/>
      <c r="F58" s="265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5"/>
      <c r="AE58" s="265"/>
      <c r="AF58" s="265"/>
      <c r="AG58" s="265"/>
      <c r="AH58" s="265"/>
      <c r="AI58" s="265"/>
      <c r="AJ58" s="265"/>
      <c r="AK58" s="265"/>
    </row>
    <row r="59" spans="1:37" s="158" customFormat="1" ht="13.15" customHeight="1" x14ac:dyDescent="0.2">
      <c r="A59" s="36" t="s">
        <v>153</v>
      </c>
      <c r="B59" s="149"/>
      <c r="C59" s="265"/>
      <c r="D59" s="265"/>
      <c r="E59" s="265"/>
      <c r="F59" s="265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5"/>
      <c r="AE59" s="265"/>
      <c r="AF59" s="265"/>
      <c r="AG59" s="265"/>
      <c r="AH59" s="265"/>
      <c r="AI59" s="265"/>
      <c r="AJ59" s="265"/>
      <c r="AK59" s="265"/>
    </row>
    <row r="60" spans="1:37" s="35" customFormat="1" ht="13.15" customHeight="1" x14ac:dyDescent="0.2">
      <c r="A60" s="250" t="s">
        <v>868</v>
      </c>
      <c r="B60" s="250"/>
      <c r="C60" s="265"/>
      <c r="D60" s="265"/>
      <c r="E60" s="265"/>
      <c r="F60" s="265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5"/>
      <c r="AE60" s="265"/>
      <c r="AF60" s="265"/>
      <c r="AG60" s="265"/>
      <c r="AH60" s="265"/>
      <c r="AI60" s="265"/>
      <c r="AJ60" s="265"/>
      <c r="AK60" s="265"/>
    </row>
    <row r="61" spans="1:37" s="152" customFormat="1" ht="13.15" customHeight="1" x14ac:dyDescent="0.2">
      <c r="A61" s="34" t="s">
        <v>777</v>
      </c>
      <c r="B61" s="149"/>
      <c r="C61" s="265"/>
      <c r="D61" s="265"/>
      <c r="E61" s="265"/>
      <c r="F61" s="265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5"/>
      <c r="AE61" s="265"/>
      <c r="AF61" s="265"/>
      <c r="AG61" s="265"/>
      <c r="AH61" s="265"/>
      <c r="AI61" s="265"/>
      <c r="AJ61" s="265"/>
      <c r="AK61" s="265"/>
    </row>
    <row r="62" spans="1:37" s="158" customFormat="1" ht="13.15" customHeight="1" x14ac:dyDescent="0.2">
      <c r="A62" s="36" t="s">
        <v>145</v>
      </c>
      <c r="B62" s="149"/>
      <c r="C62" s="265"/>
      <c r="D62" s="265"/>
      <c r="E62" s="265"/>
      <c r="F62" s="265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5"/>
      <c r="AE62" s="265"/>
      <c r="AF62" s="265"/>
      <c r="AG62" s="265"/>
      <c r="AH62" s="265"/>
      <c r="AI62" s="265"/>
      <c r="AJ62" s="265"/>
      <c r="AK62" s="265"/>
    </row>
  </sheetData>
  <pageMargins left="0.511811024" right="0.511811024" top="0.78740157499999996" bottom="0.78740157499999996" header="0.31496062000000002" footer="0.31496062000000002"/>
  <pageSetup paperSize="9" scale="25" orientation="landscape" r:id="rId1"/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Planilha12"/>
  <dimension ref="A1:AL39"/>
  <sheetViews>
    <sheetView showGridLines="0" zoomScale="85" zoomScaleNormal="85" workbookViewId="0">
      <pane xSplit="1" ySplit="5" topLeftCell="B6" activePane="bottomRight" state="frozen"/>
      <selection pane="topRight" activeCell="D132" sqref="D132"/>
      <selection pane="bottomLeft" activeCell="D132" sqref="D132"/>
      <selection pane="bottomRight" activeCell="B1" sqref="B1"/>
    </sheetView>
  </sheetViews>
  <sheetFormatPr defaultColWidth="9.28515625" defaultRowHeight="13.15" customHeight="1" x14ac:dyDescent="0.2"/>
  <cols>
    <col min="1" max="1" width="66.42578125" style="60" customWidth="1"/>
    <col min="2" max="2" width="22.28515625" style="112" customWidth="1"/>
    <col min="3" max="3" width="14.42578125" style="60" bestFit="1" customWidth="1"/>
    <col min="4" max="4" width="13.7109375" style="76" customWidth="1"/>
    <col min="5" max="5" width="15" style="76" bestFit="1" customWidth="1"/>
    <col min="6" max="8" width="12.28515625" style="76" bestFit="1" customWidth="1"/>
    <col min="9" max="33" width="11.28515625" style="76" customWidth="1"/>
    <col min="34" max="38" width="11.28515625" style="60" customWidth="1"/>
    <col min="39" max="16384" width="9.28515625" style="382"/>
  </cols>
  <sheetData>
    <row r="1" spans="1:38" s="152" customFormat="1" ht="13.15" customHeight="1" x14ac:dyDescent="0.2">
      <c r="A1" s="38" t="s">
        <v>0</v>
      </c>
      <c r="B1" s="71"/>
      <c r="C1" s="74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</row>
    <row r="2" spans="1:38" s="152" customFormat="1" ht="13.15" customHeight="1" x14ac:dyDescent="0.2">
      <c r="A2" s="38" t="s">
        <v>1</v>
      </c>
      <c r="B2" s="71"/>
      <c r="C2" s="74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</row>
    <row r="3" spans="1:38" s="152" customFormat="1" ht="13.15" customHeight="1" x14ac:dyDescent="0.2">
      <c r="A3" s="38" t="s">
        <v>985</v>
      </c>
      <c r="B3" s="71"/>
      <c r="C3" s="74"/>
      <c r="D3" s="416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</row>
    <row r="4" spans="1:38" ht="13.15" customHeight="1" x14ac:dyDescent="0.2">
      <c r="A4" s="56"/>
      <c r="B4" s="111"/>
      <c r="C4" s="57"/>
      <c r="D4" s="57"/>
      <c r="E4" s="57"/>
      <c r="F4" s="57"/>
      <c r="G4" s="57"/>
      <c r="H4" s="57"/>
      <c r="I4" s="103"/>
      <c r="J4" s="57"/>
      <c r="K4" s="57"/>
      <c r="L4" s="57"/>
      <c r="M4" s="104"/>
      <c r="N4" s="103"/>
      <c r="O4" s="103"/>
      <c r="P4" s="103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</row>
    <row r="5" spans="1:38" ht="13.15" customHeight="1" x14ac:dyDescent="0.2">
      <c r="A5" s="651" t="s">
        <v>986</v>
      </c>
      <c r="B5" s="652"/>
      <c r="C5" s="102" t="s">
        <v>987</v>
      </c>
      <c r="D5" s="46" t="s">
        <v>988</v>
      </c>
      <c r="E5" s="46" t="s">
        <v>989</v>
      </c>
      <c r="F5" s="46" t="s">
        <v>990</v>
      </c>
      <c r="G5" s="46" t="s">
        <v>991</v>
      </c>
      <c r="H5" s="46" t="s">
        <v>992</v>
      </c>
      <c r="I5" s="46" t="s">
        <v>993</v>
      </c>
      <c r="J5" s="46" t="s">
        <v>994</v>
      </c>
      <c r="K5" s="46" t="s">
        <v>995</v>
      </c>
      <c r="L5" s="46" t="s">
        <v>996</v>
      </c>
      <c r="M5" s="46" t="s">
        <v>997</v>
      </c>
      <c r="N5" s="46" t="s">
        <v>998</v>
      </c>
      <c r="O5" s="46" t="s">
        <v>999</v>
      </c>
      <c r="P5" s="46" t="s">
        <v>1000</v>
      </c>
      <c r="Q5" s="46" t="s">
        <v>1001</v>
      </c>
      <c r="R5" s="46" t="s">
        <v>1002</v>
      </c>
      <c r="S5" s="46" t="s">
        <v>1003</v>
      </c>
      <c r="T5" s="46" t="s">
        <v>1004</v>
      </c>
      <c r="U5" s="46" t="s">
        <v>1005</v>
      </c>
      <c r="V5" s="46" t="s">
        <v>1006</v>
      </c>
      <c r="W5" s="46" t="s">
        <v>1007</v>
      </c>
      <c r="X5" s="46" t="s">
        <v>1008</v>
      </c>
      <c r="Y5" s="46" t="s">
        <v>1009</v>
      </c>
      <c r="Z5" s="46" t="s">
        <v>1010</v>
      </c>
      <c r="AA5" s="46" t="s">
        <v>1011</v>
      </c>
      <c r="AB5" s="46" t="s">
        <v>1012</v>
      </c>
      <c r="AC5" s="46" t="s">
        <v>1013</v>
      </c>
      <c r="AD5" s="46" t="s">
        <v>1014</v>
      </c>
      <c r="AE5" s="46" t="s">
        <v>1015</v>
      </c>
      <c r="AF5" s="46" t="s">
        <v>1016</v>
      </c>
      <c r="AG5" s="46" t="s">
        <v>1017</v>
      </c>
      <c r="AH5" s="46" t="s">
        <v>1018</v>
      </c>
      <c r="AI5" s="46" t="s">
        <v>1019</v>
      </c>
      <c r="AJ5" s="46" t="s">
        <v>1020</v>
      </c>
      <c r="AK5" s="46" t="s">
        <v>1021</v>
      </c>
      <c r="AL5" s="46" t="s">
        <v>1022</v>
      </c>
    </row>
    <row r="6" spans="1:38" ht="13.15" customHeight="1" x14ac:dyDescent="0.2">
      <c r="A6" s="86" t="s">
        <v>1023</v>
      </c>
      <c r="B6" s="165" t="s">
        <v>25</v>
      </c>
      <c r="C6" s="105">
        <f>SUM(D6:AL6)</f>
        <v>0</v>
      </c>
      <c r="D6" s="88">
        <f>(D7+D14+D19+D26+D38+D24+D31+D35)</f>
        <v>0</v>
      </c>
      <c r="E6" s="88">
        <f t="shared" ref="E6:AL6" si="0">(E7+E14+E19+E26+E38+E24+E31+E35)</f>
        <v>0</v>
      </c>
      <c r="F6" s="88">
        <f t="shared" si="0"/>
        <v>0</v>
      </c>
      <c r="G6" s="88">
        <f t="shared" si="0"/>
        <v>0</v>
      </c>
      <c r="H6" s="88">
        <f t="shared" si="0"/>
        <v>0</v>
      </c>
      <c r="I6" s="88">
        <f t="shared" si="0"/>
        <v>0</v>
      </c>
      <c r="J6" s="88">
        <f t="shared" si="0"/>
        <v>0</v>
      </c>
      <c r="K6" s="88">
        <f t="shared" si="0"/>
        <v>0</v>
      </c>
      <c r="L6" s="88">
        <f t="shared" si="0"/>
        <v>0</v>
      </c>
      <c r="M6" s="88">
        <f t="shared" si="0"/>
        <v>0</v>
      </c>
      <c r="N6" s="88">
        <f t="shared" si="0"/>
        <v>0</v>
      </c>
      <c r="O6" s="88">
        <f t="shared" si="0"/>
        <v>0</v>
      </c>
      <c r="P6" s="88">
        <f t="shared" si="0"/>
        <v>0</v>
      </c>
      <c r="Q6" s="88">
        <f t="shared" si="0"/>
        <v>0</v>
      </c>
      <c r="R6" s="88">
        <f t="shared" si="0"/>
        <v>0</v>
      </c>
      <c r="S6" s="88">
        <f t="shared" si="0"/>
        <v>0</v>
      </c>
      <c r="T6" s="88">
        <f t="shared" si="0"/>
        <v>0</v>
      </c>
      <c r="U6" s="88">
        <f t="shared" si="0"/>
        <v>0</v>
      </c>
      <c r="V6" s="88">
        <f t="shared" si="0"/>
        <v>0</v>
      </c>
      <c r="W6" s="88">
        <f t="shared" si="0"/>
        <v>0</v>
      </c>
      <c r="X6" s="88">
        <f t="shared" si="0"/>
        <v>0</v>
      </c>
      <c r="Y6" s="88">
        <f t="shared" si="0"/>
        <v>0</v>
      </c>
      <c r="Z6" s="88">
        <f t="shared" si="0"/>
        <v>0</v>
      </c>
      <c r="AA6" s="88">
        <f t="shared" si="0"/>
        <v>0</v>
      </c>
      <c r="AB6" s="88">
        <f t="shared" si="0"/>
        <v>0</v>
      </c>
      <c r="AC6" s="88">
        <f t="shared" si="0"/>
        <v>0</v>
      </c>
      <c r="AD6" s="88">
        <f t="shared" si="0"/>
        <v>0</v>
      </c>
      <c r="AE6" s="88">
        <f t="shared" si="0"/>
        <v>0</v>
      </c>
      <c r="AF6" s="88">
        <f t="shared" si="0"/>
        <v>0</v>
      </c>
      <c r="AG6" s="88">
        <f t="shared" si="0"/>
        <v>0</v>
      </c>
      <c r="AH6" s="88">
        <f t="shared" si="0"/>
        <v>0</v>
      </c>
      <c r="AI6" s="88">
        <f t="shared" si="0"/>
        <v>0</v>
      </c>
      <c r="AJ6" s="88">
        <f t="shared" si="0"/>
        <v>0</v>
      </c>
      <c r="AK6" s="88">
        <f t="shared" si="0"/>
        <v>0</v>
      </c>
      <c r="AL6" s="88">
        <f t="shared" si="0"/>
        <v>0</v>
      </c>
    </row>
    <row r="7" spans="1:38" s="383" customFormat="1" ht="13.15" customHeight="1" x14ac:dyDescent="0.2">
      <c r="A7" s="59" t="s">
        <v>847</v>
      </c>
      <c r="B7" s="496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</row>
    <row r="8" spans="1:38" ht="13.15" customHeight="1" x14ac:dyDescent="0.2">
      <c r="A8" s="386" t="s">
        <v>1024</v>
      </c>
      <c r="B8" s="300"/>
      <c r="C8" s="106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</row>
    <row r="9" spans="1:38" s="384" customFormat="1" ht="13.15" customHeight="1" x14ac:dyDescent="0.2">
      <c r="A9" s="36" t="s">
        <v>1025</v>
      </c>
      <c r="B9" s="300"/>
      <c r="C9" s="106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</row>
    <row r="10" spans="1:38" ht="13.15" customHeight="1" x14ac:dyDescent="0.2">
      <c r="A10" s="36" t="s">
        <v>1026</v>
      </c>
      <c r="B10" s="300"/>
      <c r="C10" s="106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</row>
    <row r="11" spans="1:38" ht="13.15" customHeight="1" x14ac:dyDescent="0.2">
      <c r="A11" s="36" t="s">
        <v>775</v>
      </c>
      <c r="B11" s="300"/>
      <c r="C11" s="106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</row>
    <row r="12" spans="1:38" ht="13.15" customHeight="1" x14ac:dyDescent="0.2">
      <c r="A12" s="34" t="s">
        <v>776</v>
      </c>
      <c r="B12" s="300"/>
      <c r="C12" s="106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</row>
    <row r="13" spans="1:38" ht="13.15" customHeight="1" x14ac:dyDescent="0.2">
      <c r="A13" s="34" t="s">
        <v>777</v>
      </c>
      <c r="B13" s="300"/>
      <c r="C13" s="106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</row>
    <row r="14" spans="1:38" s="383" customFormat="1" ht="13.15" customHeight="1" x14ac:dyDescent="0.2">
      <c r="A14" s="59" t="s">
        <v>1027</v>
      </c>
      <c r="B14" s="496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</row>
    <row r="15" spans="1:38" ht="13.15" customHeight="1" x14ac:dyDescent="0.2">
      <c r="A15" s="34" t="s">
        <v>1028</v>
      </c>
      <c r="B15" s="300"/>
      <c r="C15" s="106"/>
      <c r="D15" s="46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</row>
    <row r="16" spans="1:38" ht="13.15" customHeight="1" x14ac:dyDescent="0.2">
      <c r="A16" s="36" t="s">
        <v>1026</v>
      </c>
      <c r="B16" s="300"/>
      <c r="C16" s="26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</row>
    <row r="17" spans="1:38" ht="13.15" customHeight="1" x14ac:dyDescent="0.2">
      <c r="A17" s="34" t="s">
        <v>776</v>
      </c>
      <c r="B17" s="300"/>
      <c r="C17" s="106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</row>
    <row r="18" spans="1:38" ht="13.15" customHeight="1" x14ac:dyDescent="0.2">
      <c r="A18" s="34" t="s">
        <v>777</v>
      </c>
      <c r="B18" s="300"/>
      <c r="C18" s="106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</row>
    <row r="19" spans="1:38" ht="13.15" customHeight="1" x14ac:dyDescent="0.2">
      <c r="A19" s="59" t="s">
        <v>1029</v>
      </c>
      <c r="B19" s="497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</row>
    <row r="20" spans="1:38" ht="13.15" customHeight="1" x14ac:dyDescent="0.2">
      <c r="A20" s="34" t="s">
        <v>1030</v>
      </c>
      <c r="B20" s="300"/>
      <c r="C20" s="106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</row>
    <row r="21" spans="1:38" ht="13.15" customHeight="1" x14ac:dyDescent="0.2">
      <c r="A21" s="34" t="s">
        <v>1031</v>
      </c>
      <c r="B21" s="300"/>
      <c r="C21" s="106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</row>
    <row r="22" spans="1:38" ht="13.15" customHeight="1" x14ac:dyDescent="0.2">
      <c r="A22" s="34" t="s">
        <v>1032</v>
      </c>
      <c r="B22" s="300"/>
      <c r="C22" s="106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</row>
    <row r="23" spans="1:38" ht="13.15" customHeight="1" x14ac:dyDescent="0.2">
      <c r="A23" s="34" t="s">
        <v>1033</v>
      </c>
      <c r="B23" s="300"/>
      <c r="C23" s="106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</row>
    <row r="24" spans="1:38" ht="13.15" customHeight="1" x14ac:dyDescent="0.2">
      <c r="A24" s="59" t="s">
        <v>820</v>
      </c>
      <c r="B24" s="497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</row>
    <row r="25" spans="1:38" ht="13.15" customHeight="1" x14ac:dyDescent="0.2">
      <c r="A25" s="36" t="s">
        <v>796</v>
      </c>
      <c r="B25" s="300"/>
      <c r="C25" s="26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</row>
    <row r="26" spans="1:38" ht="13.15" customHeight="1" x14ac:dyDescent="0.2">
      <c r="A26" s="59" t="s">
        <v>863</v>
      </c>
      <c r="B26" s="496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</row>
    <row r="27" spans="1:38" ht="13.15" customHeight="1" x14ac:dyDescent="0.2">
      <c r="A27" s="34" t="s">
        <v>1034</v>
      </c>
      <c r="B27" s="300"/>
      <c r="C27" s="26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6"/>
      <c r="AH27" s="46"/>
      <c r="AI27" s="46"/>
      <c r="AJ27" s="46"/>
      <c r="AK27" s="46"/>
      <c r="AL27" s="46"/>
    </row>
    <row r="28" spans="1:38" ht="13.15" customHeight="1" x14ac:dyDescent="0.2">
      <c r="A28" s="34" t="s">
        <v>551</v>
      </c>
      <c r="B28" s="300"/>
      <c r="C28" s="26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6"/>
      <c r="AJ28" s="46"/>
      <c r="AK28" s="46"/>
      <c r="AL28" s="46"/>
    </row>
    <row r="29" spans="1:38" ht="13.15" customHeight="1" x14ac:dyDescent="0.2">
      <c r="A29" s="34" t="s">
        <v>568</v>
      </c>
      <c r="B29" s="300"/>
      <c r="C29" s="26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46"/>
      <c r="AL29" s="46"/>
    </row>
    <row r="30" spans="1:38" ht="13.15" customHeight="1" x14ac:dyDescent="0.2">
      <c r="A30" s="36" t="s">
        <v>802</v>
      </c>
      <c r="B30" s="300"/>
      <c r="C30" s="26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6"/>
      <c r="AI30" s="46"/>
      <c r="AJ30" s="46"/>
      <c r="AK30" s="46"/>
      <c r="AL30" s="46"/>
    </row>
    <row r="31" spans="1:38" ht="13.15" customHeight="1" x14ac:dyDescent="0.2">
      <c r="A31" s="59" t="s">
        <v>564</v>
      </c>
      <c r="B31" s="496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</row>
    <row r="32" spans="1:38" ht="13.15" customHeight="1" x14ac:dyDescent="0.2">
      <c r="A32" s="34" t="s">
        <v>566</v>
      </c>
      <c r="B32" s="300"/>
      <c r="C32" s="26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6"/>
      <c r="AL32" s="46"/>
    </row>
    <row r="33" spans="1:38" ht="13.15" customHeight="1" x14ac:dyDescent="0.2">
      <c r="A33" s="34" t="s">
        <v>568</v>
      </c>
      <c r="B33" s="300"/>
      <c r="C33" s="26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6"/>
      <c r="AL33" s="46"/>
    </row>
    <row r="34" spans="1:38" ht="13.15" customHeight="1" x14ac:dyDescent="0.2">
      <c r="A34" s="36" t="s">
        <v>802</v>
      </c>
      <c r="B34" s="300"/>
      <c r="C34" s="26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</row>
    <row r="35" spans="1:38" ht="13.15" customHeight="1" x14ac:dyDescent="0.2">
      <c r="A35" s="59" t="s">
        <v>867</v>
      </c>
      <c r="B35" s="496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</row>
    <row r="36" spans="1:38" ht="13.15" customHeight="1" x14ac:dyDescent="0.2">
      <c r="A36" s="34" t="s">
        <v>799</v>
      </c>
      <c r="B36" s="300"/>
      <c r="C36" s="26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</row>
    <row r="37" spans="1:38" ht="13.15" customHeight="1" x14ac:dyDescent="0.2">
      <c r="A37" s="36" t="s">
        <v>802</v>
      </c>
      <c r="B37" s="300"/>
      <c r="C37" s="26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6"/>
    </row>
    <row r="38" spans="1:38" ht="13.15" customHeight="1" x14ac:dyDescent="0.2">
      <c r="A38" s="59" t="s">
        <v>868</v>
      </c>
      <c r="B38" s="496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</row>
    <row r="39" spans="1:38" ht="13.15" customHeight="1" x14ac:dyDescent="0.2">
      <c r="A39" s="34" t="s">
        <v>802</v>
      </c>
      <c r="B39" s="300"/>
      <c r="C39" s="26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6"/>
      <c r="AL39" s="46"/>
    </row>
  </sheetData>
  <mergeCells count="1">
    <mergeCell ref="A5:B5"/>
  </mergeCells>
  <conditionalFormatting sqref="C8:AL13 C15:AL18 C20:AL23 C27:AL30 C39:AL39">
    <cfRule type="cellIs" dxfId="7" priority="29" stopIfTrue="1" operator="equal">
      <formula>"N"</formula>
    </cfRule>
  </conditionalFormatting>
  <conditionalFormatting sqref="C25:AL25">
    <cfRule type="cellIs" dxfId="6" priority="9" stopIfTrue="1" operator="equal">
      <formula>"N"</formula>
    </cfRule>
  </conditionalFormatting>
  <conditionalFormatting sqref="C32:AL34">
    <cfRule type="cellIs" dxfId="5" priority="4" stopIfTrue="1" operator="equal">
      <formula>"N"</formula>
    </cfRule>
  </conditionalFormatting>
  <conditionalFormatting sqref="C36:AL37">
    <cfRule type="cellIs" dxfId="4" priority="1" stopIfTrue="1" operator="equal">
      <formula>"N"</formula>
    </cfRule>
  </conditionalFormatting>
  <conditionalFormatting sqref="D5:AL5">
    <cfRule type="cellIs" dxfId="3" priority="54" stopIfTrue="1" operator="equal">
      <formula>"N"</formula>
    </cfRule>
  </conditionalFormatting>
  <pageMargins left="0.51181102362204722" right="0.51181102362204722" top="0.78740157480314965" bottom="0.78740157480314965" header="0.31496062992125984" footer="0.31496062992125984"/>
  <pageSetup paperSize="9" scale="27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Planilha13"/>
  <dimension ref="A1:AN38"/>
  <sheetViews>
    <sheetView zoomScale="85" zoomScaleNormal="85" workbookViewId="0">
      <selection activeCell="A4" sqref="A4"/>
    </sheetView>
  </sheetViews>
  <sheetFormatPr defaultColWidth="9.28515625" defaultRowHeight="13.15" customHeight="1" x14ac:dyDescent="0.2"/>
  <cols>
    <col min="1" max="1" width="74.7109375" style="20" customWidth="1"/>
    <col min="2" max="2" width="17.28515625" style="20" bestFit="1" customWidth="1"/>
    <col min="3" max="3" width="15.28515625" style="20" bestFit="1" customWidth="1"/>
    <col min="4" max="4" width="9.28515625" style="20"/>
    <col min="5" max="5" width="14.7109375" style="20" bestFit="1" customWidth="1"/>
    <col min="6" max="40" width="13.5703125" style="20" bestFit="1" customWidth="1"/>
    <col min="41" max="16384" width="9.28515625" style="20"/>
  </cols>
  <sheetData>
    <row r="1" spans="1:40" ht="13.15" customHeight="1" x14ac:dyDescent="0.2">
      <c r="A1" s="21" t="s">
        <v>0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7"/>
      <c r="AH1" s="477"/>
      <c r="AI1" s="477"/>
      <c r="AJ1" s="477"/>
      <c r="AK1" s="477"/>
      <c r="AL1" s="477"/>
      <c r="AM1" s="477"/>
      <c r="AN1" s="477"/>
    </row>
    <row r="2" spans="1:40" ht="13.15" customHeight="1" x14ac:dyDescent="0.2">
      <c r="A2" s="21" t="s">
        <v>1</v>
      </c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7"/>
      <c r="AH2" s="477"/>
      <c r="AI2" s="477"/>
      <c r="AJ2" s="477"/>
      <c r="AK2" s="477"/>
      <c r="AL2" s="477"/>
      <c r="AM2" s="477"/>
      <c r="AN2" s="477"/>
    </row>
    <row r="3" spans="1:40" ht="13.15" customHeight="1" x14ac:dyDescent="0.2">
      <c r="A3" s="21" t="s">
        <v>1035</v>
      </c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77"/>
      <c r="T3" s="477"/>
      <c r="U3" s="477"/>
      <c r="V3" s="477"/>
      <c r="W3" s="477"/>
      <c r="X3" s="477"/>
      <c r="Y3" s="477"/>
      <c r="Z3" s="477"/>
      <c r="AA3" s="477"/>
      <c r="AB3" s="477"/>
      <c r="AC3" s="477"/>
      <c r="AD3" s="477"/>
      <c r="AE3" s="477"/>
      <c r="AF3" s="477"/>
      <c r="AG3" s="477"/>
      <c r="AH3" s="477"/>
      <c r="AI3" s="477"/>
      <c r="AJ3" s="477"/>
      <c r="AK3" s="477"/>
      <c r="AL3" s="477"/>
      <c r="AM3" s="477"/>
      <c r="AN3" s="477"/>
    </row>
    <row r="5" spans="1:40" ht="13.15" customHeight="1" x14ac:dyDescent="0.2">
      <c r="A5" s="21" t="s">
        <v>1036</v>
      </c>
      <c r="B5" s="477"/>
      <c r="C5" s="477"/>
      <c r="D5" s="477"/>
      <c r="E5" s="477"/>
      <c r="F5" s="477"/>
      <c r="G5" s="477"/>
      <c r="H5" s="477"/>
      <c r="I5" s="477"/>
      <c r="J5" s="477"/>
      <c r="K5" s="477"/>
      <c r="L5" s="477"/>
      <c r="M5" s="477"/>
      <c r="N5" s="477"/>
      <c r="O5" s="477"/>
      <c r="P5" s="477"/>
      <c r="Q5" s="477"/>
      <c r="R5" s="477"/>
      <c r="S5" s="477"/>
      <c r="T5" s="477"/>
      <c r="U5" s="477"/>
      <c r="V5" s="477"/>
      <c r="W5" s="477"/>
      <c r="X5" s="477"/>
      <c r="Y5" s="477"/>
      <c r="Z5" s="477"/>
      <c r="AA5" s="477"/>
      <c r="AB5" s="477"/>
      <c r="AC5" s="477"/>
      <c r="AD5" s="477"/>
      <c r="AE5" s="477"/>
      <c r="AF5" s="477"/>
      <c r="AG5" s="477"/>
      <c r="AH5" s="477"/>
      <c r="AI5" s="477"/>
      <c r="AJ5" s="477"/>
      <c r="AK5" s="477"/>
      <c r="AL5" s="477"/>
      <c r="AM5" s="477"/>
      <c r="AN5" s="477"/>
    </row>
    <row r="6" spans="1:40" ht="13.15" customHeight="1" x14ac:dyDescent="0.2">
      <c r="A6" s="73" t="s">
        <v>1037</v>
      </c>
      <c r="B6" s="93" t="s">
        <v>1038</v>
      </c>
      <c r="C6" s="73" t="s">
        <v>1039</v>
      </c>
      <c r="D6" s="477"/>
      <c r="E6" s="81" t="s">
        <v>1040</v>
      </c>
      <c r="F6" s="81" t="s">
        <v>691</v>
      </c>
      <c r="G6" s="81" t="s">
        <v>692</v>
      </c>
      <c r="H6" s="81" t="s">
        <v>693</v>
      </c>
      <c r="I6" s="81" t="s">
        <v>694</v>
      </c>
      <c r="J6" s="81" t="s">
        <v>695</v>
      </c>
      <c r="K6" s="81" t="s">
        <v>696</v>
      </c>
      <c r="L6" s="81" t="s">
        <v>697</v>
      </c>
      <c r="M6" s="81" t="s">
        <v>698</v>
      </c>
      <c r="N6" s="81" t="s">
        <v>699</v>
      </c>
      <c r="O6" s="81" t="s">
        <v>700</v>
      </c>
      <c r="P6" s="81" t="s">
        <v>701</v>
      </c>
      <c r="Q6" s="81" t="s">
        <v>702</v>
      </c>
      <c r="R6" s="81" t="s">
        <v>703</v>
      </c>
      <c r="S6" s="81" t="s">
        <v>704</v>
      </c>
      <c r="T6" s="81" t="s">
        <v>705</v>
      </c>
      <c r="U6" s="81" t="s">
        <v>706</v>
      </c>
      <c r="V6" s="81" t="s">
        <v>707</v>
      </c>
      <c r="W6" s="81" t="s">
        <v>708</v>
      </c>
      <c r="X6" s="81" t="s">
        <v>709</v>
      </c>
      <c r="Y6" s="81" t="s">
        <v>710</v>
      </c>
      <c r="Z6" s="81" t="s">
        <v>711</v>
      </c>
      <c r="AA6" s="81" t="s">
        <v>712</v>
      </c>
      <c r="AB6" s="81" t="s">
        <v>713</v>
      </c>
      <c r="AC6" s="81" t="s">
        <v>714</v>
      </c>
      <c r="AD6" s="81" t="s">
        <v>715</v>
      </c>
      <c r="AE6" s="81" t="s">
        <v>716</v>
      </c>
      <c r="AF6" s="81" t="s">
        <v>717</v>
      </c>
      <c r="AG6" s="81" t="s">
        <v>718</v>
      </c>
      <c r="AH6" s="81" t="s">
        <v>719</v>
      </c>
      <c r="AI6" s="81" t="s">
        <v>720</v>
      </c>
      <c r="AJ6" s="81" t="s">
        <v>721</v>
      </c>
      <c r="AK6" s="81" t="s">
        <v>722</v>
      </c>
      <c r="AL6" s="81" t="s">
        <v>723</v>
      </c>
      <c r="AM6" s="81" t="s">
        <v>724</v>
      </c>
      <c r="AN6" s="81" t="s">
        <v>725</v>
      </c>
    </row>
    <row r="7" spans="1:40" ht="13.15" customHeight="1" x14ac:dyDescent="0.2">
      <c r="A7" s="110" t="s">
        <v>1041</v>
      </c>
      <c r="B7" s="96"/>
      <c r="C7" s="92"/>
      <c r="D7" s="477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2"/>
      <c r="R7" s="92"/>
      <c r="S7" s="92"/>
      <c r="T7" s="92"/>
      <c r="U7" s="92"/>
      <c r="V7" s="92"/>
      <c r="W7" s="92"/>
      <c r="X7" s="92"/>
      <c r="Y7" s="92"/>
      <c r="Z7" s="92"/>
      <c r="AA7" s="92"/>
      <c r="AB7" s="92"/>
      <c r="AC7" s="92"/>
      <c r="AD7" s="92"/>
      <c r="AE7" s="92"/>
      <c r="AF7" s="92"/>
      <c r="AG7" s="92"/>
      <c r="AH7" s="92"/>
      <c r="AI7" s="92"/>
      <c r="AJ7" s="92"/>
      <c r="AK7" s="92"/>
      <c r="AL7" s="92"/>
      <c r="AM7" s="92"/>
      <c r="AN7" s="92"/>
    </row>
    <row r="8" spans="1:40" ht="13.15" customHeight="1" x14ac:dyDescent="0.2">
      <c r="A8" s="498" t="s">
        <v>1042</v>
      </c>
      <c r="B8" s="499"/>
      <c r="C8" s="500"/>
      <c r="D8" s="477"/>
      <c r="E8" s="500"/>
      <c r="F8" s="500"/>
      <c r="G8" s="500"/>
      <c r="H8" s="500"/>
      <c r="I8" s="500"/>
      <c r="J8" s="500"/>
      <c r="K8" s="500"/>
      <c r="L8" s="500"/>
      <c r="M8" s="500"/>
      <c r="N8" s="500"/>
      <c r="O8" s="500"/>
      <c r="P8" s="500"/>
      <c r="Q8" s="500"/>
      <c r="R8" s="500"/>
      <c r="S8" s="500"/>
      <c r="T8" s="500"/>
      <c r="U8" s="500"/>
      <c r="V8" s="500"/>
      <c r="W8" s="500"/>
      <c r="X8" s="500"/>
      <c r="Y8" s="500"/>
      <c r="Z8" s="500"/>
      <c r="AA8" s="500"/>
      <c r="AB8" s="500"/>
      <c r="AC8" s="500"/>
      <c r="AD8" s="500"/>
      <c r="AE8" s="500"/>
      <c r="AF8" s="500"/>
      <c r="AG8" s="500"/>
      <c r="AH8" s="500"/>
      <c r="AI8" s="500"/>
      <c r="AJ8" s="500"/>
      <c r="AK8" s="500"/>
      <c r="AL8" s="500"/>
      <c r="AM8" s="500"/>
      <c r="AN8" s="500"/>
    </row>
    <row r="9" spans="1:40" ht="13.15" customHeight="1" x14ac:dyDescent="0.2">
      <c r="A9" s="498" t="s">
        <v>1043</v>
      </c>
      <c r="B9" s="500"/>
      <c r="C9" s="500"/>
      <c r="D9" s="477"/>
      <c r="E9" s="500"/>
      <c r="F9" s="500"/>
      <c r="G9" s="500"/>
      <c r="H9" s="500"/>
      <c r="I9" s="500"/>
      <c r="J9" s="500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500"/>
      <c r="AJ9" s="500"/>
      <c r="AK9" s="500"/>
      <c r="AL9" s="500"/>
      <c r="AM9" s="500"/>
      <c r="AN9" s="500"/>
    </row>
    <row r="10" spans="1:40" ht="13.15" customHeight="1" x14ac:dyDescent="0.2">
      <c r="A10" s="498" t="s">
        <v>1044</v>
      </c>
      <c r="B10" s="417"/>
      <c r="C10" s="500"/>
      <c r="D10" s="478"/>
      <c r="E10" s="500"/>
      <c r="F10" s="500"/>
      <c r="G10" s="500"/>
      <c r="H10" s="500"/>
      <c r="I10" s="500"/>
      <c r="J10" s="500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500"/>
      <c r="AJ10" s="500"/>
      <c r="AK10" s="500"/>
      <c r="AL10" s="500"/>
      <c r="AM10" s="500"/>
      <c r="AN10" s="500"/>
    </row>
    <row r="11" spans="1:40" ht="13.15" customHeight="1" x14ac:dyDescent="0.2">
      <c r="A11" s="498" t="s">
        <v>1045</v>
      </c>
      <c r="B11" s="500"/>
      <c r="C11" s="500"/>
      <c r="D11" s="477"/>
      <c r="E11" s="500"/>
      <c r="F11" s="500"/>
      <c r="G11" s="500"/>
      <c r="H11" s="500"/>
      <c r="I11" s="500"/>
      <c r="J11" s="500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500"/>
      <c r="AJ11" s="500"/>
      <c r="AK11" s="500"/>
      <c r="AL11" s="500"/>
      <c r="AM11" s="500"/>
      <c r="AN11" s="500"/>
    </row>
    <row r="12" spans="1:40" ht="13.15" customHeight="1" x14ac:dyDescent="0.2">
      <c r="A12" s="498" t="s">
        <v>1046</v>
      </c>
      <c r="B12" s="500"/>
      <c r="C12" s="500"/>
      <c r="D12" s="477"/>
      <c r="E12" s="500"/>
      <c r="F12" s="500"/>
      <c r="G12" s="500"/>
      <c r="H12" s="500"/>
      <c r="I12" s="500"/>
      <c r="J12" s="500"/>
      <c r="K12" s="500"/>
      <c r="L12" s="500"/>
      <c r="M12" s="500"/>
      <c r="N12" s="500"/>
      <c r="O12" s="500"/>
      <c r="P12" s="500"/>
      <c r="Q12" s="500"/>
      <c r="R12" s="500"/>
      <c r="S12" s="500"/>
      <c r="T12" s="500"/>
      <c r="U12" s="500"/>
      <c r="V12" s="500"/>
      <c r="W12" s="500"/>
      <c r="X12" s="500"/>
      <c r="Y12" s="500"/>
      <c r="Z12" s="500"/>
      <c r="AA12" s="500"/>
      <c r="AB12" s="500"/>
      <c r="AC12" s="500"/>
      <c r="AD12" s="500"/>
      <c r="AE12" s="500"/>
      <c r="AF12" s="500"/>
      <c r="AG12" s="500"/>
      <c r="AH12" s="500"/>
      <c r="AI12" s="500"/>
      <c r="AJ12" s="500"/>
      <c r="AK12" s="500"/>
      <c r="AL12" s="500"/>
      <c r="AM12" s="500"/>
      <c r="AN12" s="500"/>
    </row>
    <row r="13" spans="1:40" ht="13.15" customHeight="1" x14ac:dyDescent="0.2">
      <c r="A13" s="498" t="s">
        <v>1047</v>
      </c>
      <c r="B13" s="500"/>
      <c r="C13" s="500"/>
      <c r="D13" s="477"/>
      <c r="E13" s="500"/>
      <c r="F13" s="500"/>
      <c r="G13" s="500"/>
      <c r="H13" s="500"/>
      <c r="I13" s="500"/>
      <c r="J13" s="500"/>
      <c r="K13" s="500"/>
      <c r="L13" s="500"/>
      <c r="M13" s="500"/>
      <c r="N13" s="500"/>
      <c r="O13" s="500"/>
      <c r="P13" s="500"/>
      <c r="Q13" s="500"/>
      <c r="R13" s="500"/>
      <c r="S13" s="500"/>
      <c r="T13" s="500"/>
      <c r="U13" s="500"/>
      <c r="V13" s="500"/>
      <c r="W13" s="500"/>
      <c r="X13" s="500"/>
      <c r="Y13" s="500"/>
      <c r="Z13" s="500"/>
      <c r="AA13" s="500"/>
      <c r="AB13" s="500"/>
      <c r="AC13" s="500"/>
      <c r="AD13" s="500"/>
      <c r="AE13" s="500"/>
      <c r="AF13" s="500"/>
      <c r="AG13" s="500"/>
      <c r="AH13" s="500"/>
      <c r="AI13" s="500"/>
      <c r="AJ13" s="500"/>
      <c r="AK13" s="500"/>
      <c r="AL13" s="500"/>
      <c r="AM13" s="500"/>
      <c r="AN13" s="500"/>
    </row>
    <row r="14" spans="1:40" ht="13.15" customHeight="1" x14ac:dyDescent="0.2">
      <c r="A14" s="498" t="s">
        <v>1048</v>
      </c>
      <c r="B14" s="500"/>
      <c r="C14" s="500"/>
      <c r="D14" s="477"/>
      <c r="E14" s="500"/>
      <c r="F14" s="500"/>
      <c r="G14" s="500"/>
      <c r="H14" s="500"/>
      <c r="I14" s="500"/>
      <c r="J14" s="500"/>
      <c r="K14" s="500"/>
      <c r="L14" s="500"/>
      <c r="M14" s="500"/>
      <c r="N14" s="500"/>
      <c r="O14" s="500"/>
      <c r="P14" s="500"/>
      <c r="Q14" s="500"/>
      <c r="R14" s="500"/>
      <c r="S14" s="500"/>
      <c r="T14" s="500"/>
      <c r="U14" s="500"/>
      <c r="V14" s="500"/>
      <c r="W14" s="500"/>
      <c r="X14" s="500"/>
      <c r="Y14" s="500"/>
      <c r="Z14" s="500"/>
      <c r="AA14" s="500"/>
      <c r="AB14" s="500"/>
      <c r="AC14" s="500"/>
      <c r="AD14" s="500"/>
      <c r="AE14" s="500"/>
      <c r="AF14" s="500"/>
      <c r="AG14" s="500"/>
      <c r="AH14" s="500"/>
      <c r="AI14" s="500"/>
      <c r="AJ14" s="500"/>
      <c r="AK14" s="500"/>
      <c r="AL14" s="500"/>
      <c r="AM14" s="500"/>
      <c r="AN14" s="500"/>
    </row>
    <row r="15" spans="1:40" ht="13.15" customHeight="1" x14ac:dyDescent="0.2">
      <c r="A15" s="498" t="s">
        <v>1049</v>
      </c>
      <c r="B15" s="500"/>
      <c r="C15" s="500"/>
      <c r="D15" s="477"/>
      <c r="E15" s="500"/>
      <c r="F15" s="500"/>
      <c r="G15" s="500"/>
      <c r="H15" s="500"/>
      <c r="I15" s="500"/>
      <c r="J15" s="500"/>
      <c r="K15" s="500"/>
      <c r="L15" s="500"/>
      <c r="M15" s="500"/>
      <c r="N15" s="500"/>
      <c r="O15" s="500"/>
      <c r="P15" s="500"/>
      <c r="Q15" s="500"/>
      <c r="R15" s="500"/>
      <c r="S15" s="500"/>
      <c r="T15" s="500"/>
      <c r="U15" s="500"/>
      <c r="V15" s="500"/>
      <c r="W15" s="500"/>
      <c r="X15" s="500"/>
      <c r="Y15" s="500"/>
      <c r="Z15" s="500"/>
      <c r="AA15" s="500"/>
      <c r="AB15" s="500"/>
      <c r="AC15" s="500"/>
      <c r="AD15" s="500"/>
      <c r="AE15" s="500"/>
      <c r="AF15" s="500"/>
      <c r="AG15" s="500"/>
      <c r="AH15" s="500"/>
      <c r="AI15" s="500"/>
      <c r="AJ15" s="500"/>
      <c r="AK15" s="500"/>
      <c r="AL15" s="500"/>
      <c r="AM15" s="500"/>
      <c r="AN15" s="500"/>
    </row>
    <row r="16" spans="1:40" ht="13.15" customHeight="1" x14ac:dyDescent="0.2">
      <c r="A16" s="498" t="s">
        <v>1050</v>
      </c>
      <c r="B16" s="417"/>
      <c r="C16" s="500"/>
      <c r="D16" s="477"/>
      <c r="E16" s="500"/>
      <c r="F16" s="500"/>
      <c r="G16" s="500"/>
      <c r="H16" s="500"/>
      <c r="I16" s="500"/>
      <c r="J16" s="500"/>
      <c r="K16" s="500"/>
      <c r="L16" s="500"/>
      <c r="M16" s="500"/>
      <c r="N16" s="500"/>
      <c r="O16" s="500"/>
      <c r="P16" s="500"/>
      <c r="Q16" s="500"/>
      <c r="R16" s="500"/>
      <c r="S16" s="500"/>
      <c r="T16" s="500"/>
      <c r="U16" s="500"/>
      <c r="V16" s="500"/>
      <c r="W16" s="500"/>
      <c r="X16" s="500"/>
      <c r="Y16" s="500"/>
      <c r="Z16" s="500"/>
      <c r="AA16" s="500"/>
      <c r="AB16" s="500"/>
      <c r="AC16" s="500"/>
      <c r="AD16" s="500"/>
      <c r="AE16" s="500"/>
      <c r="AF16" s="500"/>
      <c r="AG16" s="500"/>
      <c r="AH16" s="500"/>
      <c r="AI16" s="500"/>
      <c r="AJ16" s="500"/>
      <c r="AK16" s="500"/>
      <c r="AL16" s="500"/>
      <c r="AM16" s="500"/>
      <c r="AN16" s="500"/>
    </row>
    <row r="17" spans="1:40" ht="13.15" customHeight="1" x14ac:dyDescent="0.2">
      <c r="A17" s="498" t="s">
        <v>1051</v>
      </c>
      <c r="B17" s="500"/>
      <c r="C17" s="500"/>
      <c r="D17" s="477"/>
      <c r="E17" s="500"/>
      <c r="F17" s="500"/>
      <c r="G17" s="500"/>
      <c r="H17" s="500"/>
      <c r="I17" s="500"/>
      <c r="J17" s="500"/>
      <c r="K17" s="500"/>
      <c r="L17" s="500"/>
      <c r="M17" s="500"/>
      <c r="N17" s="500"/>
      <c r="O17" s="500"/>
      <c r="P17" s="500"/>
      <c r="Q17" s="500"/>
      <c r="R17" s="500"/>
      <c r="S17" s="500"/>
      <c r="T17" s="500"/>
      <c r="U17" s="500"/>
      <c r="V17" s="500"/>
      <c r="W17" s="500"/>
      <c r="X17" s="500"/>
      <c r="Y17" s="500"/>
      <c r="Z17" s="500"/>
      <c r="AA17" s="500"/>
      <c r="AB17" s="500"/>
      <c r="AC17" s="500"/>
      <c r="AD17" s="500"/>
      <c r="AE17" s="500"/>
      <c r="AF17" s="500"/>
      <c r="AG17" s="500"/>
      <c r="AH17" s="500"/>
      <c r="AI17" s="500"/>
      <c r="AJ17" s="500"/>
      <c r="AK17" s="500"/>
      <c r="AL17" s="500"/>
      <c r="AM17" s="500"/>
      <c r="AN17" s="500"/>
    </row>
    <row r="18" spans="1:40" ht="13.15" customHeight="1" x14ac:dyDescent="0.2">
      <c r="A18" s="498" t="s">
        <v>1052</v>
      </c>
      <c r="B18" s="500"/>
      <c r="C18" s="500"/>
      <c r="D18" s="477"/>
      <c r="E18" s="500"/>
      <c r="F18" s="500"/>
      <c r="G18" s="500"/>
      <c r="H18" s="500"/>
      <c r="I18" s="500"/>
      <c r="J18" s="500"/>
      <c r="K18" s="500"/>
      <c r="L18" s="500"/>
      <c r="M18" s="500"/>
      <c r="N18" s="500"/>
      <c r="O18" s="500"/>
      <c r="P18" s="500"/>
      <c r="Q18" s="500"/>
      <c r="R18" s="500"/>
      <c r="S18" s="500"/>
      <c r="T18" s="500"/>
      <c r="U18" s="500"/>
      <c r="V18" s="500"/>
      <c r="W18" s="500"/>
      <c r="X18" s="500"/>
      <c r="Y18" s="500"/>
      <c r="Z18" s="500"/>
      <c r="AA18" s="500"/>
      <c r="AB18" s="500"/>
      <c r="AC18" s="500"/>
      <c r="AD18" s="500"/>
      <c r="AE18" s="500"/>
      <c r="AF18" s="500"/>
      <c r="AG18" s="500"/>
      <c r="AH18" s="500"/>
      <c r="AI18" s="500"/>
      <c r="AJ18" s="500"/>
      <c r="AK18" s="500"/>
      <c r="AL18" s="500"/>
      <c r="AM18" s="500"/>
      <c r="AN18" s="500"/>
    </row>
    <row r="19" spans="1:40" ht="13.15" customHeight="1" x14ac:dyDescent="0.2">
      <c r="A19" s="110" t="s">
        <v>1053</v>
      </c>
      <c r="B19" s="96"/>
      <c r="C19" s="92"/>
      <c r="D19" s="477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2"/>
      <c r="AM19" s="92"/>
      <c r="AN19" s="92"/>
    </row>
    <row r="20" spans="1:40" ht="13.15" customHeight="1" x14ac:dyDescent="0.2">
      <c r="A20" s="498" t="s">
        <v>1042</v>
      </c>
      <c r="B20" s="500"/>
      <c r="C20" s="500"/>
      <c r="D20" s="477"/>
      <c r="E20" s="500"/>
      <c r="F20" s="500"/>
      <c r="G20" s="500"/>
      <c r="H20" s="500"/>
      <c r="I20" s="500"/>
      <c r="J20" s="500"/>
      <c r="K20" s="500"/>
      <c r="L20" s="500"/>
      <c r="M20" s="500"/>
      <c r="N20" s="500"/>
      <c r="O20" s="500"/>
      <c r="P20" s="500"/>
      <c r="Q20" s="500"/>
      <c r="R20" s="500"/>
      <c r="S20" s="500"/>
      <c r="T20" s="500"/>
      <c r="U20" s="500"/>
      <c r="V20" s="500"/>
      <c r="W20" s="500"/>
      <c r="X20" s="500"/>
      <c r="Y20" s="500"/>
      <c r="Z20" s="500"/>
      <c r="AA20" s="500"/>
      <c r="AB20" s="500"/>
      <c r="AC20" s="500"/>
      <c r="AD20" s="500"/>
      <c r="AE20" s="500"/>
      <c r="AF20" s="500"/>
      <c r="AG20" s="500"/>
      <c r="AH20" s="500"/>
      <c r="AI20" s="500"/>
      <c r="AJ20" s="500"/>
      <c r="AK20" s="500"/>
      <c r="AL20" s="500"/>
      <c r="AM20" s="500"/>
      <c r="AN20" s="500"/>
    </row>
    <row r="21" spans="1:40" ht="13.15" customHeight="1" x14ac:dyDescent="0.2">
      <c r="A21" s="498" t="s">
        <v>1043</v>
      </c>
      <c r="B21" s="500"/>
      <c r="C21" s="500"/>
      <c r="D21" s="477"/>
      <c r="E21" s="500"/>
      <c r="F21" s="500"/>
      <c r="G21" s="500"/>
      <c r="H21" s="500"/>
      <c r="I21" s="500"/>
      <c r="J21" s="500"/>
      <c r="K21" s="500"/>
      <c r="L21" s="500"/>
      <c r="M21" s="500"/>
      <c r="N21" s="500"/>
      <c r="O21" s="500"/>
      <c r="P21" s="500"/>
      <c r="Q21" s="500"/>
      <c r="R21" s="500"/>
      <c r="S21" s="500"/>
      <c r="T21" s="500"/>
      <c r="U21" s="500"/>
      <c r="V21" s="500"/>
      <c r="W21" s="500"/>
      <c r="X21" s="500"/>
      <c r="Y21" s="500"/>
      <c r="Z21" s="500"/>
      <c r="AA21" s="500"/>
      <c r="AB21" s="500"/>
      <c r="AC21" s="500"/>
      <c r="AD21" s="500"/>
      <c r="AE21" s="500"/>
      <c r="AF21" s="500"/>
      <c r="AG21" s="500"/>
      <c r="AH21" s="500"/>
      <c r="AI21" s="500"/>
      <c r="AJ21" s="500"/>
      <c r="AK21" s="500"/>
      <c r="AL21" s="500"/>
      <c r="AM21" s="500"/>
      <c r="AN21" s="500"/>
    </row>
    <row r="22" spans="1:40" ht="13.15" customHeight="1" x14ac:dyDescent="0.2">
      <c r="A22" s="498" t="s">
        <v>1047</v>
      </c>
      <c r="B22" s="500"/>
      <c r="C22" s="500"/>
      <c r="D22" s="477"/>
      <c r="E22" s="500"/>
      <c r="F22" s="500"/>
      <c r="G22" s="500"/>
      <c r="H22" s="500"/>
      <c r="I22" s="500"/>
      <c r="J22" s="500"/>
      <c r="K22" s="500"/>
      <c r="L22" s="500"/>
      <c r="M22" s="500"/>
      <c r="N22" s="500"/>
      <c r="O22" s="500"/>
      <c r="P22" s="500"/>
      <c r="Q22" s="500"/>
      <c r="R22" s="500"/>
      <c r="S22" s="500"/>
      <c r="T22" s="500"/>
      <c r="U22" s="500"/>
      <c r="V22" s="500"/>
      <c r="W22" s="500"/>
      <c r="X22" s="500"/>
      <c r="Y22" s="500"/>
      <c r="Z22" s="500"/>
      <c r="AA22" s="500"/>
      <c r="AB22" s="500"/>
      <c r="AC22" s="500"/>
      <c r="AD22" s="500"/>
      <c r="AE22" s="500"/>
      <c r="AF22" s="500"/>
      <c r="AG22" s="500"/>
      <c r="AH22" s="500"/>
      <c r="AI22" s="500"/>
      <c r="AJ22" s="500"/>
      <c r="AK22" s="500"/>
      <c r="AL22" s="500"/>
      <c r="AM22" s="500"/>
      <c r="AN22" s="500"/>
    </row>
    <row r="23" spans="1:40" ht="13.15" customHeight="1" x14ac:dyDescent="0.2">
      <c r="A23" s="498" t="s">
        <v>1054</v>
      </c>
      <c r="B23" s="500"/>
      <c r="C23" s="500"/>
      <c r="D23" s="477"/>
      <c r="E23" s="500"/>
      <c r="F23" s="500"/>
      <c r="G23" s="500"/>
      <c r="H23" s="500"/>
      <c r="I23" s="500"/>
      <c r="J23" s="500"/>
      <c r="K23" s="500"/>
      <c r="L23" s="500"/>
      <c r="M23" s="500"/>
      <c r="N23" s="500"/>
      <c r="O23" s="500"/>
      <c r="P23" s="500"/>
      <c r="Q23" s="500"/>
      <c r="R23" s="500"/>
      <c r="S23" s="500"/>
      <c r="T23" s="500"/>
      <c r="U23" s="500"/>
      <c r="V23" s="500"/>
      <c r="W23" s="500"/>
      <c r="X23" s="500"/>
      <c r="Y23" s="500"/>
      <c r="Z23" s="500"/>
      <c r="AA23" s="500"/>
      <c r="AB23" s="500"/>
      <c r="AC23" s="500"/>
      <c r="AD23" s="500"/>
      <c r="AE23" s="500"/>
      <c r="AF23" s="500"/>
      <c r="AG23" s="500"/>
      <c r="AH23" s="500"/>
      <c r="AI23" s="500"/>
      <c r="AJ23" s="500"/>
      <c r="AK23" s="500"/>
      <c r="AL23" s="500"/>
      <c r="AM23" s="500"/>
      <c r="AN23" s="500"/>
    </row>
    <row r="24" spans="1:40" ht="13.15" customHeight="1" x14ac:dyDescent="0.2">
      <c r="A24" s="498" t="s">
        <v>1055</v>
      </c>
      <c r="B24" s="500"/>
      <c r="C24" s="500"/>
      <c r="D24" s="477"/>
      <c r="E24" s="500"/>
      <c r="F24" s="500"/>
      <c r="G24" s="500"/>
      <c r="H24" s="500"/>
      <c r="I24" s="500"/>
      <c r="J24" s="500"/>
      <c r="K24" s="500"/>
      <c r="L24" s="500"/>
      <c r="M24" s="500"/>
      <c r="N24" s="500"/>
      <c r="O24" s="500"/>
      <c r="P24" s="500"/>
      <c r="Q24" s="500"/>
      <c r="R24" s="500"/>
      <c r="S24" s="500"/>
      <c r="T24" s="500"/>
      <c r="U24" s="500"/>
      <c r="V24" s="500"/>
      <c r="W24" s="500"/>
      <c r="X24" s="500"/>
      <c r="Y24" s="500"/>
      <c r="Z24" s="500"/>
      <c r="AA24" s="500"/>
      <c r="AB24" s="500"/>
      <c r="AC24" s="500"/>
      <c r="AD24" s="500"/>
      <c r="AE24" s="500"/>
      <c r="AF24" s="500"/>
      <c r="AG24" s="500"/>
      <c r="AH24" s="500"/>
      <c r="AI24" s="500"/>
      <c r="AJ24" s="500"/>
      <c r="AK24" s="500"/>
      <c r="AL24" s="500"/>
      <c r="AM24" s="500"/>
      <c r="AN24" s="500"/>
    </row>
    <row r="25" spans="1:40" ht="13.15" customHeight="1" x14ac:dyDescent="0.2">
      <c r="A25" s="498" t="s">
        <v>1050</v>
      </c>
      <c r="B25" s="500"/>
      <c r="C25" s="500"/>
      <c r="D25" s="477"/>
      <c r="E25" s="500"/>
      <c r="F25" s="500"/>
      <c r="G25" s="500"/>
      <c r="H25" s="500"/>
      <c r="I25" s="500"/>
      <c r="J25" s="500"/>
      <c r="K25" s="500"/>
      <c r="L25" s="500"/>
      <c r="M25" s="500"/>
      <c r="N25" s="500"/>
      <c r="O25" s="500"/>
      <c r="P25" s="500"/>
      <c r="Q25" s="500"/>
      <c r="R25" s="500"/>
      <c r="S25" s="500"/>
      <c r="T25" s="500"/>
      <c r="U25" s="500"/>
      <c r="V25" s="500"/>
      <c r="W25" s="500"/>
      <c r="X25" s="500"/>
      <c r="Y25" s="500"/>
      <c r="Z25" s="500"/>
      <c r="AA25" s="500"/>
      <c r="AB25" s="500"/>
      <c r="AC25" s="500"/>
      <c r="AD25" s="500"/>
      <c r="AE25" s="500"/>
      <c r="AF25" s="500"/>
      <c r="AG25" s="500"/>
      <c r="AH25" s="500"/>
      <c r="AI25" s="500"/>
      <c r="AJ25" s="500"/>
      <c r="AK25" s="500"/>
      <c r="AL25" s="500"/>
      <c r="AM25" s="500"/>
      <c r="AN25" s="500"/>
    </row>
    <row r="26" spans="1:40" ht="13.15" customHeight="1" x14ac:dyDescent="0.2">
      <c r="A26" s="110" t="s">
        <v>1056</v>
      </c>
      <c r="B26" s="96"/>
      <c r="C26" s="92"/>
      <c r="D26" s="477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</row>
    <row r="27" spans="1:40" ht="13.15" customHeight="1" x14ac:dyDescent="0.2">
      <c r="A27" s="498" t="s">
        <v>1042</v>
      </c>
      <c r="B27" s="318"/>
      <c r="C27" s="500"/>
      <c r="D27" s="477"/>
      <c r="E27" s="500"/>
      <c r="F27" s="500"/>
      <c r="G27" s="500"/>
      <c r="H27" s="500"/>
      <c r="I27" s="500"/>
      <c r="J27" s="500"/>
      <c r="K27" s="500"/>
      <c r="L27" s="500"/>
      <c r="M27" s="500"/>
      <c r="N27" s="500"/>
      <c r="O27" s="500"/>
      <c r="P27" s="500"/>
      <c r="Q27" s="500"/>
      <c r="R27" s="500"/>
      <c r="S27" s="500"/>
      <c r="T27" s="500"/>
      <c r="U27" s="500"/>
      <c r="V27" s="500"/>
      <c r="W27" s="500"/>
      <c r="X27" s="500"/>
      <c r="Y27" s="500"/>
      <c r="Z27" s="500"/>
      <c r="AA27" s="500"/>
      <c r="AB27" s="500"/>
      <c r="AC27" s="500"/>
      <c r="AD27" s="500"/>
      <c r="AE27" s="500"/>
      <c r="AF27" s="500"/>
      <c r="AG27" s="500"/>
      <c r="AH27" s="500"/>
      <c r="AI27" s="500"/>
      <c r="AJ27" s="500"/>
      <c r="AK27" s="500"/>
      <c r="AL27" s="500"/>
      <c r="AM27" s="500"/>
      <c r="AN27" s="500"/>
    </row>
    <row r="28" spans="1:40" ht="13.15" customHeight="1" x14ac:dyDescent="0.2">
      <c r="A28" s="498" t="s">
        <v>1043</v>
      </c>
      <c r="B28" s="318"/>
      <c r="C28" s="500"/>
      <c r="D28" s="477"/>
      <c r="E28" s="500"/>
      <c r="F28" s="500"/>
      <c r="G28" s="500"/>
      <c r="H28" s="500"/>
      <c r="I28" s="500"/>
      <c r="J28" s="500"/>
      <c r="K28" s="500"/>
      <c r="L28" s="500"/>
      <c r="M28" s="500"/>
      <c r="N28" s="500"/>
      <c r="O28" s="500"/>
      <c r="P28" s="500"/>
      <c r="Q28" s="500"/>
      <c r="R28" s="500"/>
      <c r="S28" s="500"/>
      <c r="T28" s="500"/>
      <c r="U28" s="500"/>
      <c r="V28" s="500"/>
      <c r="W28" s="500"/>
      <c r="X28" s="500"/>
      <c r="Y28" s="500"/>
      <c r="Z28" s="500"/>
      <c r="AA28" s="500"/>
      <c r="AB28" s="500"/>
      <c r="AC28" s="500"/>
      <c r="AD28" s="500"/>
      <c r="AE28" s="500"/>
      <c r="AF28" s="500"/>
      <c r="AG28" s="500"/>
      <c r="AH28" s="500"/>
      <c r="AI28" s="500"/>
      <c r="AJ28" s="500"/>
      <c r="AK28" s="500"/>
      <c r="AL28" s="500"/>
      <c r="AM28" s="500"/>
      <c r="AN28" s="500"/>
    </row>
    <row r="29" spans="1:40" ht="13.15" customHeight="1" x14ac:dyDescent="0.2">
      <c r="A29" s="498" t="s">
        <v>1047</v>
      </c>
      <c r="B29" s="500"/>
      <c r="C29" s="500"/>
      <c r="D29" s="477"/>
      <c r="E29" s="500"/>
      <c r="F29" s="500"/>
      <c r="G29" s="500"/>
      <c r="H29" s="500"/>
      <c r="I29" s="500"/>
      <c r="J29" s="500"/>
      <c r="K29" s="500"/>
      <c r="L29" s="500"/>
      <c r="M29" s="500"/>
      <c r="N29" s="500"/>
      <c r="O29" s="500"/>
      <c r="P29" s="500"/>
      <c r="Q29" s="500"/>
      <c r="R29" s="500"/>
      <c r="S29" s="500"/>
      <c r="T29" s="500"/>
      <c r="U29" s="500"/>
      <c r="V29" s="500"/>
      <c r="W29" s="500"/>
      <c r="X29" s="500"/>
      <c r="Y29" s="500"/>
      <c r="Z29" s="500"/>
      <c r="AA29" s="500"/>
      <c r="AB29" s="500"/>
      <c r="AC29" s="500"/>
      <c r="AD29" s="500"/>
      <c r="AE29" s="500"/>
      <c r="AF29" s="500"/>
      <c r="AG29" s="500"/>
      <c r="AH29" s="500"/>
      <c r="AI29" s="500"/>
      <c r="AJ29" s="500"/>
      <c r="AK29" s="500"/>
      <c r="AL29" s="500"/>
      <c r="AM29" s="500"/>
      <c r="AN29" s="500"/>
    </row>
    <row r="30" spans="1:40" ht="13.15" customHeight="1" x14ac:dyDescent="0.2">
      <c r="A30" s="498" t="s">
        <v>1057</v>
      </c>
      <c r="B30" s="500"/>
      <c r="C30" s="500"/>
      <c r="D30" s="477"/>
      <c r="E30" s="500"/>
      <c r="F30" s="500"/>
      <c r="G30" s="500"/>
      <c r="H30" s="500"/>
      <c r="I30" s="500"/>
      <c r="J30" s="500"/>
      <c r="K30" s="500"/>
      <c r="L30" s="500"/>
      <c r="M30" s="500"/>
      <c r="N30" s="500"/>
      <c r="O30" s="500"/>
      <c r="P30" s="500"/>
      <c r="Q30" s="500"/>
      <c r="R30" s="500"/>
      <c r="S30" s="500"/>
      <c r="T30" s="500"/>
      <c r="U30" s="500"/>
      <c r="V30" s="500"/>
      <c r="W30" s="500"/>
      <c r="X30" s="500"/>
      <c r="Y30" s="500"/>
      <c r="Z30" s="500"/>
      <c r="AA30" s="500"/>
      <c r="AB30" s="500"/>
      <c r="AC30" s="500"/>
      <c r="AD30" s="500"/>
      <c r="AE30" s="500"/>
      <c r="AF30" s="500"/>
      <c r="AG30" s="500"/>
      <c r="AH30" s="500"/>
      <c r="AI30" s="500"/>
      <c r="AJ30" s="500"/>
      <c r="AK30" s="500"/>
      <c r="AL30" s="500"/>
      <c r="AM30" s="500"/>
      <c r="AN30" s="500"/>
    </row>
    <row r="31" spans="1:40" ht="13.15" customHeight="1" x14ac:dyDescent="0.2">
      <c r="A31" s="498" t="s">
        <v>1058</v>
      </c>
      <c r="B31" s="500"/>
      <c r="C31" s="500"/>
      <c r="D31" s="477"/>
      <c r="E31" s="500"/>
      <c r="F31" s="500"/>
      <c r="G31" s="500"/>
      <c r="H31" s="500"/>
      <c r="I31" s="500"/>
      <c r="J31" s="500"/>
      <c r="K31" s="500"/>
      <c r="L31" s="500"/>
      <c r="M31" s="500"/>
      <c r="N31" s="500"/>
      <c r="O31" s="500"/>
      <c r="P31" s="500"/>
      <c r="Q31" s="500"/>
      <c r="R31" s="500"/>
      <c r="S31" s="500"/>
      <c r="T31" s="500"/>
      <c r="U31" s="500"/>
      <c r="V31" s="500"/>
      <c r="W31" s="500"/>
      <c r="X31" s="500"/>
      <c r="Y31" s="500"/>
      <c r="Z31" s="500"/>
      <c r="AA31" s="500"/>
      <c r="AB31" s="500"/>
      <c r="AC31" s="500"/>
      <c r="AD31" s="500"/>
      <c r="AE31" s="500"/>
      <c r="AF31" s="500"/>
      <c r="AG31" s="500"/>
      <c r="AH31" s="500"/>
      <c r="AI31" s="500"/>
      <c r="AJ31" s="500"/>
      <c r="AK31" s="500"/>
      <c r="AL31" s="500"/>
      <c r="AM31" s="500"/>
      <c r="AN31" s="500"/>
    </row>
    <row r="32" spans="1:40" ht="13.15" customHeight="1" x14ac:dyDescent="0.2">
      <c r="A32" s="498" t="s">
        <v>1059</v>
      </c>
      <c r="B32" s="500"/>
      <c r="C32" s="500"/>
      <c r="D32" s="477"/>
      <c r="E32" s="500"/>
      <c r="F32" s="500"/>
      <c r="G32" s="500"/>
      <c r="H32" s="500"/>
      <c r="I32" s="500"/>
      <c r="J32" s="500"/>
      <c r="K32" s="500"/>
      <c r="L32" s="500"/>
      <c r="M32" s="500"/>
      <c r="N32" s="500"/>
      <c r="O32" s="500"/>
      <c r="P32" s="500"/>
      <c r="Q32" s="500"/>
      <c r="R32" s="500"/>
      <c r="S32" s="500"/>
      <c r="T32" s="500"/>
      <c r="U32" s="500"/>
      <c r="V32" s="500"/>
      <c r="W32" s="500"/>
      <c r="X32" s="500"/>
      <c r="Y32" s="500"/>
      <c r="Z32" s="500"/>
      <c r="AA32" s="500"/>
      <c r="AB32" s="500"/>
      <c r="AC32" s="500"/>
      <c r="AD32" s="500"/>
      <c r="AE32" s="500"/>
      <c r="AF32" s="500"/>
      <c r="AG32" s="500"/>
      <c r="AH32" s="500"/>
      <c r="AI32" s="500"/>
      <c r="AJ32" s="500"/>
      <c r="AK32" s="500"/>
      <c r="AL32" s="500"/>
      <c r="AM32" s="500"/>
      <c r="AN32" s="500"/>
    </row>
    <row r="33" spans="1:40" ht="13.15" customHeight="1" x14ac:dyDescent="0.2">
      <c r="A33" s="501" t="s">
        <v>1060</v>
      </c>
      <c r="B33" s="500"/>
      <c r="C33" s="500"/>
      <c r="D33" s="477"/>
      <c r="E33" s="500"/>
      <c r="F33" s="500"/>
      <c r="G33" s="500"/>
      <c r="H33" s="500"/>
      <c r="I33" s="500"/>
      <c r="J33" s="500"/>
      <c r="K33" s="500"/>
      <c r="L33" s="500"/>
      <c r="M33" s="500"/>
      <c r="N33" s="500"/>
      <c r="O33" s="500"/>
      <c r="P33" s="500"/>
      <c r="Q33" s="500"/>
      <c r="R33" s="500"/>
      <c r="S33" s="500"/>
      <c r="T33" s="500"/>
      <c r="U33" s="500"/>
      <c r="V33" s="500"/>
      <c r="W33" s="500"/>
      <c r="X33" s="500"/>
      <c r="Y33" s="500"/>
      <c r="Z33" s="500"/>
      <c r="AA33" s="500"/>
      <c r="AB33" s="500"/>
      <c r="AC33" s="500"/>
      <c r="AD33" s="500"/>
      <c r="AE33" s="500"/>
      <c r="AF33" s="500"/>
      <c r="AG33" s="500"/>
      <c r="AH33" s="500"/>
      <c r="AI33" s="500"/>
      <c r="AJ33" s="500"/>
      <c r="AK33" s="500"/>
      <c r="AL33" s="500"/>
      <c r="AM33" s="500"/>
      <c r="AN33" s="500"/>
    </row>
    <row r="34" spans="1:40" ht="13.15" customHeight="1" x14ac:dyDescent="0.2">
      <c r="A34" s="498" t="s">
        <v>1050</v>
      </c>
      <c r="B34" s="417"/>
      <c r="C34" s="500"/>
      <c r="D34" s="477"/>
      <c r="E34" s="500"/>
      <c r="F34" s="500"/>
      <c r="G34" s="500"/>
      <c r="H34" s="500"/>
      <c r="I34" s="500"/>
      <c r="J34" s="500"/>
      <c r="K34" s="500"/>
      <c r="L34" s="500"/>
      <c r="M34" s="500"/>
      <c r="N34" s="500"/>
      <c r="O34" s="500"/>
      <c r="P34" s="500"/>
      <c r="Q34" s="500"/>
      <c r="R34" s="500"/>
      <c r="S34" s="500"/>
      <c r="T34" s="500"/>
      <c r="U34" s="500"/>
      <c r="V34" s="500"/>
      <c r="W34" s="500"/>
      <c r="X34" s="500"/>
      <c r="Y34" s="500"/>
      <c r="Z34" s="500"/>
      <c r="AA34" s="500"/>
      <c r="AB34" s="500"/>
      <c r="AC34" s="500"/>
      <c r="AD34" s="500"/>
      <c r="AE34" s="500"/>
      <c r="AF34" s="500"/>
      <c r="AG34" s="500"/>
      <c r="AH34" s="500"/>
      <c r="AI34" s="500"/>
      <c r="AJ34" s="500"/>
      <c r="AK34" s="500"/>
      <c r="AL34" s="500"/>
      <c r="AM34" s="500"/>
      <c r="AN34" s="500"/>
    </row>
    <row r="35" spans="1:40" ht="13.15" customHeight="1" x14ac:dyDescent="0.2">
      <c r="A35" s="110" t="s">
        <v>1061</v>
      </c>
      <c r="B35" s="96"/>
      <c r="C35" s="92"/>
      <c r="D35" s="477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2"/>
      <c r="AE35" s="92"/>
      <c r="AF35" s="92"/>
      <c r="AG35" s="92"/>
      <c r="AH35" s="92"/>
      <c r="AI35" s="92"/>
      <c r="AJ35" s="92"/>
      <c r="AK35" s="92"/>
      <c r="AL35" s="92"/>
      <c r="AM35" s="92"/>
      <c r="AN35" s="92"/>
    </row>
    <row r="36" spans="1:40" ht="13.15" customHeight="1" x14ac:dyDescent="0.2">
      <c r="A36" s="498" t="s">
        <v>1062</v>
      </c>
      <c r="B36" s="500"/>
      <c r="C36" s="500"/>
      <c r="D36" s="477"/>
      <c r="E36" s="500"/>
      <c r="F36" s="502"/>
      <c r="G36" s="502"/>
      <c r="H36" s="502"/>
      <c r="I36" s="502"/>
      <c r="J36" s="502"/>
      <c r="K36" s="502"/>
      <c r="L36" s="502"/>
      <c r="M36" s="502"/>
      <c r="N36" s="502"/>
      <c r="O36" s="502"/>
      <c r="P36" s="502"/>
      <c r="Q36" s="502"/>
      <c r="R36" s="502"/>
      <c r="S36" s="502"/>
      <c r="T36" s="502"/>
      <c r="U36" s="502"/>
      <c r="V36" s="502"/>
      <c r="W36" s="502"/>
      <c r="X36" s="502"/>
      <c r="Y36" s="502"/>
      <c r="Z36" s="502"/>
      <c r="AA36" s="502"/>
      <c r="AB36" s="502"/>
      <c r="AC36" s="502"/>
      <c r="AD36" s="502"/>
      <c r="AE36" s="502"/>
      <c r="AF36" s="502"/>
      <c r="AG36" s="502"/>
      <c r="AH36" s="502"/>
      <c r="AI36" s="502"/>
      <c r="AJ36" s="502"/>
      <c r="AK36" s="502"/>
      <c r="AL36" s="502"/>
      <c r="AM36" s="502"/>
      <c r="AN36" s="502"/>
    </row>
    <row r="37" spans="1:40" ht="13.15" customHeight="1" x14ac:dyDescent="0.2">
      <c r="A37" s="503"/>
      <c r="B37" s="504"/>
      <c r="C37" s="505"/>
      <c r="D37" s="477"/>
      <c r="E37" s="500"/>
      <c r="F37" s="505"/>
      <c r="G37" s="505"/>
      <c r="H37" s="505"/>
      <c r="I37" s="505"/>
      <c r="J37" s="505"/>
      <c r="K37" s="505"/>
      <c r="L37" s="505"/>
      <c r="M37" s="505"/>
      <c r="N37" s="505"/>
      <c r="O37" s="505"/>
      <c r="P37" s="505"/>
      <c r="Q37" s="505"/>
      <c r="R37" s="505"/>
      <c r="S37" s="505"/>
      <c r="T37" s="505"/>
      <c r="U37" s="505"/>
      <c r="V37" s="505"/>
      <c r="W37" s="505"/>
      <c r="X37" s="505"/>
      <c r="Y37" s="505"/>
      <c r="Z37" s="505"/>
      <c r="AA37" s="505"/>
      <c r="AB37" s="505"/>
      <c r="AC37" s="505"/>
      <c r="AD37" s="505"/>
      <c r="AE37" s="505"/>
      <c r="AF37" s="505"/>
      <c r="AG37" s="505"/>
      <c r="AH37" s="505"/>
      <c r="AI37" s="505"/>
      <c r="AJ37" s="505"/>
      <c r="AK37" s="505"/>
      <c r="AL37" s="505"/>
      <c r="AM37" s="505"/>
      <c r="AN37" s="505"/>
    </row>
    <row r="38" spans="1:40" ht="13.15" customHeight="1" x14ac:dyDescent="0.2">
      <c r="A38" s="94" t="s">
        <v>1063</v>
      </c>
      <c r="B38" s="95"/>
      <c r="C38" s="95"/>
      <c r="D38" s="477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5"/>
      <c r="AE38" s="95"/>
      <c r="AF38" s="95"/>
      <c r="AG38" s="95"/>
      <c r="AH38" s="95"/>
      <c r="AI38" s="95"/>
      <c r="AJ38" s="95"/>
      <c r="AK38" s="95"/>
      <c r="AL38" s="95"/>
      <c r="AM38" s="95"/>
      <c r="AN38" s="95"/>
    </row>
  </sheetData>
  <phoneticPr fontId="8" type="noConversion"/>
  <pageMargins left="0.511811024" right="0.511811024" top="0.78740157499999996" bottom="0.78740157499999996" header="0.31496062000000002" footer="0.31496062000000002"/>
  <pageSetup paperSize="9" scale="22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Planilha14"/>
  <dimension ref="A1:AR107"/>
  <sheetViews>
    <sheetView showGridLines="0" zoomScale="85" zoomScaleNormal="85" workbookViewId="0">
      <pane xSplit="1" ySplit="4" topLeftCell="B5" activePane="bottomRight" state="frozen"/>
      <selection pane="topRight" activeCell="C52" sqref="C52"/>
      <selection pane="bottomLeft" activeCell="C52" sqref="C52"/>
      <selection pane="bottomRight"/>
    </sheetView>
  </sheetViews>
  <sheetFormatPr defaultColWidth="9.28515625" defaultRowHeight="12.75" x14ac:dyDescent="0.2"/>
  <cols>
    <col min="1" max="1" width="66.42578125" style="75" customWidth="1"/>
    <col min="2" max="2" width="16.42578125" style="75" bestFit="1" customWidth="1"/>
    <col min="3" max="3" width="8.7109375" style="112" bestFit="1" customWidth="1"/>
    <col min="4" max="4" width="14.28515625" style="75" bestFit="1" customWidth="1"/>
    <col min="5" max="5" width="15.7109375" style="77" customWidth="1"/>
    <col min="6" max="8" width="13.28515625" style="77" bestFit="1" customWidth="1"/>
    <col min="9" max="9" width="15.7109375" style="77" bestFit="1" customWidth="1"/>
    <col min="10" max="10" width="15" style="77" bestFit="1" customWidth="1"/>
    <col min="11" max="11" width="14.7109375" style="77" bestFit="1" customWidth="1"/>
    <col min="12" max="12" width="13.28515625" style="77" bestFit="1" customWidth="1"/>
    <col min="13" max="13" width="15.7109375" style="77" bestFit="1" customWidth="1"/>
    <col min="14" max="14" width="15" style="77" bestFit="1" customWidth="1"/>
    <col min="15" max="16" width="14.28515625" style="77" bestFit="1" customWidth="1"/>
    <col min="17" max="17" width="15.7109375" style="77" bestFit="1" customWidth="1"/>
    <col min="18" max="18" width="15" style="77" bestFit="1" customWidth="1"/>
    <col min="19" max="20" width="14.28515625" style="77" bestFit="1" customWidth="1"/>
    <col min="21" max="21" width="15.7109375" style="77" bestFit="1" customWidth="1"/>
    <col min="22" max="22" width="15" style="77" bestFit="1" customWidth="1"/>
    <col min="23" max="24" width="14.28515625" style="77" bestFit="1" customWidth="1"/>
    <col min="25" max="25" width="15.7109375" style="77" bestFit="1" customWidth="1"/>
    <col min="26" max="26" width="15" style="77" bestFit="1" customWidth="1"/>
    <col min="27" max="28" width="14.28515625" style="77" bestFit="1" customWidth="1"/>
    <col min="29" max="29" width="15.7109375" style="77" bestFit="1" customWidth="1"/>
    <col min="30" max="30" width="15" style="77" bestFit="1" customWidth="1"/>
    <col min="31" max="32" width="14.28515625" style="77" bestFit="1" customWidth="1"/>
    <col min="33" max="33" width="15.7109375" style="77" bestFit="1" customWidth="1"/>
    <col min="34" max="34" width="15" style="77" bestFit="1" customWidth="1"/>
    <col min="35" max="36" width="14.28515625" style="75" bestFit="1" customWidth="1"/>
    <col min="37" max="37" width="15.7109375" style="75" bestFit="1" customWidth="1"/>
    <col min="38" max="38" width="15" style="75" bestFit="1" customWidth="1"/>
    <col min="39" max="39" width="14.28515625" style="75" bestFit="1" customWidth="1"/>
    <col min="40" max="40" width="13.28515625" style="75" customWidth="1"/>
    <col min="41" max="41" width="5.28515625" style="75" customWidth="1"/>
    <col min="42" max="42" width="11.5703125" style="75" customWidth="1"/>
    <col min="43" max="44" width="12.28515625" style="75" customWidth="1"/>
    <col min="45" max="16384" width="9.28515625" style="75"/>
  </cols>
  <sheetData>
    <row r="1" spans="1:39" ht="13.15" customHeight="1" x14ac:dyDescent="0.2">
      <c r="A1" s="401"/>
      <c r="B1" s="401"/>
      <c r="C1" s="507"/>
      <c r="D1" s="401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0"/>
      <c r="AH1" s="400"/>
      <c r="AI1" s="401"/>
      <c r="AJ1" s="401"/>
      <c r="AK1" s="401"/>
      <c r="AL1" s="401"/>
      <c r="AM1" s="401"/>
    </row>
    <row r="2" spans="1:39" ht="40.15" customHeight="1" x14ac:dyDescent="0.2">
      <c r="A2" s="269" t="s">
        <v>1064</v>
      </c>
      <c r="B2" s="271"/>
      <c r="C2" s="303"/>
      <c r="D2" s="270"/>
      <c r="E2" s="588">
        <v>2025</v>
      </c>
      <c r="F2" s="589">
        <v>2026</v>
      </c>
      <c r="G2" s="588">
        <v>2027</v>
      </c>
      <c r="H2" s="589">
        <v>2028</v>
      </c>
      <c r="I2" s="588">
        <v>2029</v>
      </c>
      <c r="J2" s="589">
        <v>2030</v>
      </c>
      <c r="K2" s="506"/>
      <c r="L2" s="401"/>
      <c r="M2" s="401"/>
      <c r="N2" s="590"/>
      <c r="O2" s="590">
        <f>191888.178*4</f>
        <v>767552.71200000006</v>
      </c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1"/>
      <c r="AH2" s="401"/>
      <c r="AI2" s="401"/>
      <c r="AJ2" s="401"/>
      <c r="AK2" s="401"/>
      <c r="AL2" s="401"/>
      <c r="AM2" s="401"/>
    </row>
    <row r="3" spans="1:39" s="112" customFormat="1" ht="13.15" customHeight="1" x14ac:dyDescent="0.2">
      <c r="A3" s="164" t="s">
        <v>1064</v>
      </c>
      <c r="B3" s="164" t="s">
        <v>1065</v>
      </c>
      <c r="C3" s="164"/>
      <c r="D3" s="488" t="s">
        <v>64</v>
      </c>
      <c r="E3" s="488" t="s">
        <v>988</v>
      </c>
      <c r="F3" s="488" t="s">
        <v>989</v>
      </c>
      <c r="G3" s="488" t="s">
        <v>990</v>
      </c>
      <c r="H3" s="488" t="s">
        <v>991</v>
      </c>
      <c r="I3" s="488" t="s">
        <v>992</v>
      </c>
      <c r="J3" s="488" t="s">
        <v>993</v>
      </c>
      <c r="K3" s="488" t="s">
        <v>994</v>
      </c>
      <c r="L3" s="488" t="s">
        <v>995</v>
      </c>
      <c r="M3" s="488" t="s">
        <v>996</v>
      </c>
      <c r="N3" s="488" t="s">
        <v>997</v>
      </c>
      <c r="O3" s="488" t="s">
        <v>998</v>
      </c>
      <c r="P3" s="488" t="s">
        <v>999</v>
      </c>
      <c r="Q3" s="488" t="s">
        <v>1000</v>
      </c>
      <c r="R3" s="488" t="s">
        <v>1001</v>
      </c>
      <c r="S3" s="488" t="s">
        <v>1002</v>
      </c>
      <c r="T3" s="488" t="s">
        <v>1003</v>
      </c>
      <c r="U3" s="488" t="s">
        <v>1004</v>
      </c>
      <c r="V3" s="488" t="s">
        <v>1005</v>
      </c>
      <c r="W3" s="488" t="s">
        <v>1006</v>
      </c>
      <c r="X3" s="488" t="s">
        <v>1007</v>
      </c>
      <c r="Y3" s="488" t="s">
        <v>1008</v>
      </c>
      <c r="Z3" s="488" t="s">
        <v>1009</v>
      </c>
      <c r="AA3" s="488" t="s">
        <v>1010</v>
      </c>
      <c r="AB3" s="488" t="s">
        <v>1011</v>
      </c>
      <c r="AC3" s="488" t="s">
        <v>1012</v>
      </c>
      <c r="AD3" s="488" t="s">
        <v>1013</v>
      </c>
      <c r="AE3" s="488" t="s">
        <v>1014</v>
      </c>
      <c r="AF3" s="488" t="s">
        <v>1015</v>
      </c>
      <c r="AG3" s="488" t="s">
        <v>1016</v>
      </c>
      <c r="AH3" s="488" t="s">
        <v>1017</v>
      </c>
      <c r="AI3" s="488" t="s">
        <v>1018</v>
      </c>
      <c r="AJ3" s="488" t="s">
        <v>1019</v>
      </c>
      <c r="AK3" s="488" t="s">
        <v>1020</v>
      </c>
      <c r="AL3" s="488" t="s">
        <v>1021</v>
      </c>
      <c r="AM3" s="488" t="s">
        <v>1022</v>
      </c>
    </row>
    <row r="4" spans="1:39" ht="13.15" customHeight="1" x14ac:dyDescent="0.2">
      <c r="A4" s="89" t="s">
        <v>1066</v>
      </c>
      <c r="B4" s="89"/>
      <c r="C4" s="165"/>
      <c r="D4" s="90">
        <f t="shared" ref="D4:AM4" si="0">(D5+D15+D22+D28+D70+D36+D67+D33+D48+D58)/1000</f>
        <v>0</v>
      </c>
      <c r="E4" s="90">
        <f t="shared" si="0"/>
        <v>0</v>
      </c>
      <c r="F4" s="90">
        <f t="shared" si="0"/>
        <v>0</v>
      </c>
      <c r="G4" s="90">
        <f t="shared" si="0"/>
        <v>0</v>
      </c>
      <c r="H4" s="90">
        <f t="shared" si="0"/>
        <v>0</v>
      </c>
      <c r="I4" s="90">
        <f t="shared" si="0"/>
        <v>0</v>
      </c>
      <c r="J4" s="90">
        <f t="shared" si="0"/>
        <v>0</v>
      </c>
      <c r="K4" s="90">
        <f t="shared" si="0"/>
        <v>0</v>
      </c>
      <c r="L4" s="90">
        <f t="shared" si="0"/>
        <v>0</v>
      </c>
      <c r="M4" s="90">
        <f t="shared" si="0"/>
        <v>0</v>
      </c>
      <c r="N4" s="90">
        <f t="shared" si="0"/>
        <v>0</v>
      </c>
      <c r="O4" s="90">
        <f t="shared" si="0"/>
        <v>0</v>
      </c>
      <c r="P4" s="90">
        <f t="shared" si="0"/>
        <v>0</v>
      </c>
      <c r="Q4" s="90">
        <f t="shared" si="0"/>
        <v>0</v>
      </c>
      <c r="R4" s="90">
        <f t="shared" si="0"/>
        <v>0</v>
      </c>
      <c r="S4" s="90">
        <f t="shared" si="0"/>
        <v>0</v>
      </c>
      <c r="T4" s="90">
        <f t="shared" si="0"/>
        <v>0</v>
      </c>
      <c r="U4" s="90">
        <f t="shared" si="0"/>
        <v>0</v>
      </c>
      <c r="V4" s="90">
        <f t="shared" si="0"/>
        <v>0</v>
      </c>
      <c r="W4" s="90">
        <f t="shared" si="0"/>
        <v>0</v>
      </c>
      <c r="X4" s="90">
        <f t="shared" si="0"/>
        <v>0</v>
      </c>
      <c r="Y4" s="90">
        <f t="shared" si="0"/>
        <v>0</v>
      </c>
      <c r="Z4" s="90">
        <f t="shared" si="0"/>
        <v>0</v>
      </c>
      <c r="AA4" s="90">
        <f t="shared" si="0"/>
        <v>0</v>
      </c>
      <c r="AB4" s="90">
        <f t="shared" si="0"/>
        <v>0</v>
      </c>
      <c r="AC4" s="90">
        <f t="shared" si="0"/>
        <v>0</v>
      </c>
      <c r="AD4" s="90">
        <f t="shared" si="0"/>
        <v>0</v>
      </c>
      <c r="AE4" s="90">
        <f t="shared" si="0"/>
        <v>0</v>
      </c>
      <c r="AF4" s="90">
        <f t="shared" si="0"/>
        <v>0</v>
      </c>
      <c r="AG4" s="90">
        <f t="shared" si="0"/>
        <v>0</v>
      </c>
      <c r="AH4" s="90">
        <f t="shared" si="0"/>
        <v>0</v>
      </c>
      <c r="AI4" s="90">
        <f t="shared" si="0"/>
        <v>0</v>
      </c>
      <c r="AJ4" s="90">
        <f t="shared" si="0"/>
        <v>0</v>
      </c>
      <c r="AK4" s="90">
        <f t="shared" si="0"/>
        <v>0</v>
      </c>
      <c r="AL4" s="90">
        <f t="shared" si="0"/>
        <v>0</v>
      </c>
      <c r="AM4" s="90">
        <f t="shared" si="0"/>
        <v>0</v>
      </c>
    </row>
    <row r="5" spans="1:39" s="78" customFormat="1" ht="13.15" customHeight="1" x14ac:dyDescent="0.2">
      <c r="A5" s="198" t="s">
        <v>847</v>
      </c>
      <c r="B5" s="198"/>
      <c r="C5" s="496" t="s">
        <v>1067</v>
      </c>
      <c r="D5" s="508">
        <f xml:space="preserve"> SUM( $E5:$AM5 )</f>
        <v>0</v>
      </c>
      <c r="E5" s="508">
        <f>SUM(E6:E14)</f>
        <v>0</v>
      </c>
      <c r="F5" s="508">
        <f t="shared" ref="F5:AM5" si="1">SUM(F6:F14)</f>
        <v>0</v>
      </c>
      <c r="G5" s="508">
        <f t="shared" si="1"/>
        <v>0</v>
      </c>
      <c r="H5" s="508">
        <f t="shared" si="1"/>
        <v>0</v>
      </c>
      <c r="I5" s="508">
        <f t="shared" si="1"/>
        <v>0</v>
      </c>
      <c r="J5" s="508">
        <f t="shared" si="1"/>
        <v>0</v>
      </c>
      <c r="K5" s="508">
        <f t="shared" si="1"/>
        <v>0</v>
      </c>
      <c r="L5" s="508">
        <f t="shared" si="1"/>
        <v>0</v>
      </c>
      <c r="M5" s="508">
        <f t="shared" si="1"/>
        <v>0</v>
      </c>
      <c r="N5" s="508">
        <f t="shared" si="1"/>
        <v>0</v>
      </c>
      <c r="O5" s="508">
        <f t="shared" si="1"/>
        <v>0</v>
      </c>
      <c r="P5" s="508">
        <f t="shared" si="1"/>
        <v>0</v>
      </c>
      <c r="Q5" s="508">
        <f t="shared" si="1"/>
        <v>0</v>
      </c>
      <c r="R5" s="508">
        <f t="shared" si="1"/>
        <v>0</v>
      </c>
      <c r="S5" s="508">
        <f t="shared" si="1"/>
        <v>0</v>
      </c>
      <c r="T5" s="508">
        <f t="shared" si="1"/>
        <v>0</v>
      </c>
      <c r="U5" s="508">
        <f t="shared" si="1"/>
        <v>0</v>
      </c>
      <c r="V5" s="508">
        <f t="shared" si="1"/>
        <v>0</v>
      </c>
      <c r="W5" s="508">
        <f t="shared" si="1"/>
        <v>0</v>
      </c>
      <c r="X5" s="508">
        <f t="shared" si="1"/>
        <v>0</v>
      </c>
      <c r="Y5" s="508">
        <f t="shared" si="1"/>
        <v>0</v>
      </c>
      <c r="Z5" s="508">
        <f t="shared" si="1"/>
        <v>0</v>
      </c>
      <c r="AA5" s="508">
        <f t="shared" si="1"/>
        <v>0</v>
      </c>
      <c r="AB5" s="508">
        <f t="shared" si="1"/>
        <v>0</v>
      </c>
      <c r="AC5" s="508">
        <f t="shared" si="1"/>
        <v>0</v>
      </c>
      <c r="AD5" s="508">
        <f t="shared" si="1"/>
        <v>0</v>
      </c>
      <c r="AE5" s="508">
        <f t="shared" si="1"/>
        <v>0</v>
      </c>
      <c r="AF5" s="508">
        <f t="shared" si="1"/>
        <v>0</v>
      </c>
      <c r="AG5" s="508">
        <f t="shared" si="1"/>
        <v>0</v>
      </c>
      <c r="AH5" s="508">
        <f t="shared" si="1"/>
        <v>0</v>
      </c>
      <c r="AI5" s="508">
        <f t="shared" si="1"/>
        <v>0</v>
      </c>
      <c r="AJ5" s="508">
        <f t="shared" si="1"/>
        <v>0</v>
      </c>
      <c r="AK5" s="508">
        <f t="shared" si="1"/>
        <v>0</v>
      </c>
      <c r="AL5" s="508">
        <f t="shared" si="1"/>
        <v>0</v>
      </c>
      <c r="AM5" s="508">
        <f t="shared" si="1"/>
        <v>0</v>
      </c>
    </row>
    <row r="6" spans="1:39" s="22" customFormat="1" ht="13.15" customHeight="1" x14ac:dyDescent="0.2">
      <c r="A6" s="386" t="s">
        <v>1068</v>
      </c>
      <c r="B6" s="386" t="s">
        <v>1069</v>
      </c>
      <c r="C6" s="387"/>
      <c r="D6" s="509"/>
      <c r="E6" s="510"/>
      <c r="F6" s="510"/>
      <c r="G6" s="510"/>
      <c r="H6" s="510"/>
      <c r="I6" s="510"/>
      <c r="J6" s="510"/>
      <c r="K6" s="510"/>
      <c r="L6" s="510"/>
      <c r="M6" s="510"/>
      <c r="N6" s="510"/>
      <c r="O6" s="510"/>
      <c r="P6" s="510"/>
      <c r="Q6" s="510"/>
      <c r="R6" s="510"/>
      <c r="S6" s="510"/>
      <c r="T6" s="510"/>
      <c r="U6" s="510"/>
      <c r="V6" s="510"/>
      <c r="W6" s="510"/>
      <c r="X6" s="510"/>
      <c r="Y6" s="510"/>
      <c r="Z6" s="510"/>
      <c r="AA6" s="510"/>
      <c r="AB6" s="510"/>
      <c r="AC6" s="510"/>
      <c r="AD6" s="510"/>
      <c r="AE6" s="510"/>
      <c r="AF6" s="510"/>
      <c r="AG6" s="510"/>
      <c r="AH6" s="510"/>
      <c r="AI6" s="510"/>
      <c r="AJ6" s="510"/>
      <c r="AK6" s="510"/>
      <c r="AL6" s="510"/>
      <c r="AM6" s="510"/>
    </row>
    <row r="7" spans="1:39" s="22" customFormat="1" ht="13.15" customHeight="1" x14ac:dyDescent="0.2">
      <c r="A7" s="386" t="s">
        <v>1070</v>
      </c>
      <c r="B7" s="386" t="s">
        <v>1069</v>
      </c>
      <c r="C7" s="387"/>
      <c r="D7" s="509"/>
      <c r="E7" s="509"/>
      <c r="F7" s="509"/>
      <c r="G7" s="509"/>
      <c r="H7" s="509"/>
      <c r="I7" s="509"/>
      <c r="J7" s="509"/>
      <c r="K7" s="509"/>
      <c r="L7" s="509"/>
      <c r="M7" s="509"/>
      <c r="N7" s="509"/>
      <c r="O7" s="509"/>
      <c r="P7" s="509"/>
      <c r="Q7" s="509"/>
      <c r="R7" s="509"/>
      <c r="S7" s="509"/>
      <c r="T7" s="509"/>
      <c r="U7" s="509"/>
      <c r="V7" s="509"/>
      <c r="W7" s="509"/>
      <c r="X7" s="509"/>
      <c r="Y7" s="509"/>
      <c r="Z7" s="509"/>
      <c r="AA7" s="509"/>
      <c r="AB7" s="509"/>
      <c r="AC7" s="509"/>
      <c r="AD7" s="509"/>
      <c r="AE7" s="509"/>
      <c r="AF7" s="509"/>
      <c r="AG7" s="509"/>
      <c r="AH7" s="509"/>
      <c r="AI7" s="509"/>
      <c r="AJ7" s="509"/>
      <c r="AK7" s="509"/>
      <c r="AL7" s="509"/>
      <c r="AM7" s="509"/>
    </row>
    <row r="8" spans="1:39" s="22" customFormat="1" ht="13.15" customHeight="1" x14ac:dyDescent="0.2">
      <c r="A8" s="386" t="s">
        <v>1071</v>
      </c>
      <c r="B8" s="386" t="s">
        <v>1069</v>
      </c>
      <c r="C8" s="387"/>
      <c r="D8" s="509"/>
      <c r="E8" s="509"/>
      <c r="F8" s="509"/>
      <c r="G8" s="509"/>
      <c r="H8" s="509"/>
      <c r="I8" s="509"/>
      <c r="J8" s="509"/>
      <c r="K8" s="509"/>
      <c r="L8" s="509"/>
      <c r="M8" s="509"/>
      <c r="N8" s="509"/>
      <c r="O8" s="509"/>
      <c r="P8" s="509"/>
      <c r="Q8" s="509"/>
      <c r="R8" s="509"/>
      <c r="S8" s="509"/>
      <c r="T8" s="509"/>
      <c r="U8" s="509"/>
      <c r="V8" s="509"/>
      <c r="W8" s="509"/>
      <c r="X8" s="509"/>
      <c r="Y8" s="509"/>
      <c r="Z8" s="509"/>
      <c r="AA8" s="509"/>
      <c r="AB8" s="509"/>
      <c r="AC8" s="509"/>
      <c r="AD8" s="509"/>
      <c r="AE8" s="509"/>
      <c r="AF8" s="509"/>
      <c r="AG8" s="509"/>
      <c r="AH8" s="509"/>
      <c r="AI8" s="509"/>
      <c r="AJ8" s="509"/>
      <c r="AK8" s="509"/>
      <c r="AL8" s="509"/>
      <c r="AM8" s="509"/>
    </row>
    <row r="9" spans="1:39" s="22" customFormat="1" ht="13.15" customHeight="1" x14ac:dyDescent="0.2">
      <c r="A9" s="386" t="s">
        <v>1072</v>
      </c>
      <c r="B9" s="386" t="s">
        <v>1069</v>
      </c>
      <c r="C9" s="387"/>
      <c r="D9" s="509"/>
      <c r="E9" s="509"/>
      <c r="F9" s="509"/>
      <c r="G9" s="509"/>
      <c r="H9" s="509"/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509"/>
      <c r="AJ9" s="509"/>
      <c r="AK9" s="509"/>
      <c r="AL9" s="509"/>
      <c r="AM9" s="509"/>
    </row>
    <row r="10" spans="1:39" s="22" customFormat="1" ht="13.15" customHeight="1" x14ac:dyDescent="0.2">
      <c r="A10" s="386" t="s">
        <v>1073</v>
      </c>
      <c r="B10" s="386" t="s">
        <v>1074</v>
      </c>
      <c r="C10" s="387"/>
      <c r="D10" s="509"/>
      <c r="E10" s="510"/>
      <c r="F10" s="510"/>
      <c r="G10" s="510"/>
      <c r="H10" s="510"/>
      <c r="I10" s="510"/>
      <c r="J10" s="510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510"/>
      <c r="AJ10" s="510"/>
      <c r="AK10" s="510"/>
      <c r="AL10" s="510"/>
      <c r="AM10" s="510"/>
    </row>
    <row r="11" spans="1:39" s="22" customFormat="1" ht="13.15" customHeight="1" x14ac:dyDescent="0.2">
      <c r="A11" s="386" t="s">
        <v>775</v>
      </c>
      <c r="B11" s="386" t="s">
        <v>1069</v>
      </c>
      <c r="C11" s="387"/>
      <c r="D11" s="509"/>
      <c r="E11" s="509"/>
      <c r="F11" s="509"/>
      <c r="G11" s="509"/>
      <c r="H11" s="509"/>
      <c r="I11" s="509"/>
      <c r="J11" s="509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509"/>
      <c r="AJ11" s="509"/>
      <c r="AK11" s="509"/>
      <c r="AL11" s="509"/>
      <c r="AM11" s="509"/>
    </row>
    <row r="12" spans="1:39" s="22" customFormat="1" ht="13.15" customHeight="1" x14ac:dyDescent="0.2">
      <c r="A12" s="24" t="s">
        <v>776</v>
      </c>
      <c r="B12" s="24" t="s">
        <v>1069</v>
      </c>
      <c r="C12" s="166"/>
      <c r="D12" s="509"/>
      <c r="E12" s="512"/>
      <c r="F12" s="512"/>
      <c r="G12" s="512"/>
      <c r="H12" s="512"/>
      <c r="I12" s="512"/>
      <c r="J12" s="512"/>
      <c r="K12" s="512"/>
      <c r="L12" s="512"/>
      <c r="M12" s="512"/>
      <c r="N12" s="512"/>
      <c r="O12" s="512"/>
      <c r="P12" s="512"/>
      <c r="Q12" s="512"/>
      <c r="R12" s="512"/>
      <c r="S12" s="512"/>
      <c r="T12" s="512"/>
      <c r="U12" s="512"/>
      <c r="V12" s="512"/>
      <c r="W12" s="512"/>
      <c r="X12" s="512"/>
      <c r="Y12" s="512"/>
      <c r="Z12" s="512"/>
      <c r="AA12" s="512"/>
      <c r="AB12" s="512"/>
      <c r="AC12" s="512"/>
      <c r="AD12" s="512"/>
      <c r="AE12" s="512"/>
      <c r="AF12" s="512"/>
      <c r="AG12" s="512"/>
      <c r="AH12" s="512"/>
      <c r="AI12" s="512"/>
      <c r="AJ12" s="512"/>
      <c r="AK12" s="512"/>
      <c r="AL12" s="512"/>
      <c r="AM12" s="512"/>
    </row>
    <row r="13" spans="1:39" s="22" customFormat="1" ht="13.15" customHeight="1" x14ac:dyDescent="0.2">
      <c r="A13" s="24" t="s">
        <v>777</v>
      </c>
      <c r="B13" s="24" t="s">
        <v>1069</v>
      </c>
      <c r="C13" s="166"/>
      <c r="D13" s="509"/>
      <c r="E13" s="512"/>
      <c r="F13" s="512"/>
      <c r="G13" s="512"/>
      <c r="H13" s="512"/>
      <c r="I13" s="512"/>
      <c r="J13" s="512"/>
      <c r="K13" s="512"/>
      <c r="L13" s="512"/>
      <c r="M13" s="512"/>
      <c r="N13" s="512"/>
      <c r="O13" s="512"/>
      <c r="P13" s="512"/>
      <c r="Q13" s="512"/>
      <c r="R13" s="512"/>
      <c r="S13" s="512"/>
      <c r="T13" s="512"/>
      <c r="U13" s="512"/>
      <c r="V13" s="512"/>
      <c r="W13" s="512"/>
      <c r="X13" s="512"/>
      <c r="Y13" s="512"/>
      <c r="Z13" s="512"/>
      <c r="AA13" s="512"/>
      <c r="AB13" s="512"/>
      <c r="AC13" s="512"/>
      <c r="AD13" s="512"/>
      <c r="AE13" s="512"/>
      <c r="AF13" s="512"/>
      <c r="AG13" s="512"/>
      <c r="AH13" s="512"/>
      <c r="AI13" s="512"/>
      <c r="AJ13" s="512"/>
      <c r="AK13" s="512"/>
      <c r="AL13" s="512"/>
      <c r="AM13" s="512"/>
    </row>
    <row r="14" spans="1:39" s="22" customFormat="1" ht="13.15" customHeight="1" x14ac:dyDescent="0.2">
      <c r="A14" s="386" t="s">
        <v>1075</v>
      </c>
      <c r="B14" s="386" t="s">
        <v>1074</v>
      </c>
      <c r="C14" s="387"/>
      <c r="D14" s="509"/>
      <c r="E14" s="509"/>
      <c r="F14" s="509"/>
      <c r="G14" s="509"/>
      <c r="H14" s="509"/>
      <c r="I14" s="509"/>
      <c r="J14" s="509"/>
      <c r="K14" s="509"/>
      <c r="L14" s="509"/>
      <c r="M14" s="509"/>
      <c r="N14" s="509"/>
      <c r="O14" s="509"/>
      <c r="P14" s="509"/>
      <c r="Q14" s="509"/>
      <c r="R14" s="509"/>
      <c r="S14" s="509"/>
      <c r="T14" s="509"/>
      <c r="U14" s="509"/>
      <c r="V14" s="509"/>
      <c r="W14" s="509"/>
      <c r="X14" s="509"/>
      <c r="Y14" s="509"/>
      <c r="Z14" s="509"/>
      <c r="AA14" s="509"/>
      <c r="AB14" s="509"/>
      <c r="AC14" s="509"/>
      <c r="AD14" s="509"/>
      <c r="AE14" s="509"/>
      <c r="AF14" s="509"/>
      <c r="AG14" s="509"/>
      <c r="AH14" s="509"/>
      <c r="AI14" s="509"/>
      <c r="AJ14" s="509"/>
      <c r="AK14" s="509"/>
      <c r="AL14" s="509"/>
      <c r="AM14" s="509"/>
    </row>
    <row r="15" spans="1:39" s="78" customFormat="1" ht="13.15" customHeight="1" x14ac:dyDescent="0.2">
      <c r="A15" s="198" t="s">
        <v>1027</v>
      </c>
      <c r="B15" s="198"/>
      <c r="C15" s="496" t="s">
        <v>1067</v>
      </c>
      <c r="D15" s="508"/>
      <c r="E15" s="508"/>
      <c r="F15" s="508"/>
      <c r="G15" s="508"/>
      <c r="H15" s="508"/>
      <c r="I15" s="508"/>
      <c r="J15" s="508"/>
      <c r="K15" s="508"/>
      <c r="L15" s="508"/>
      <c r="M15" s="508"/>
      <c r="N15" s="508"/>
      <c r="O15" s="508"/>
      <c r="P15" s="508"/>
      <c r="Q15" s="508"/>
      <c r="R15" s="508"/>
      <c r="S15" s="508"/>
      <c r="T15" s="508"/>
      <c r="U15" s="508"/>
      <c r="V15" s="508"/>
      <c r="W15" s="508"/>
      <c r="X15" s="508"/>
      <c r="Y15" s="508"/>
      <c r="Z15" s="508"/>
      <c r="AA15" s="508"/>
      <c r="AB15" s="508"/>
      <c r="AC15" s="508"/>
      <c r="AD15" s="508"/>
      <c r="AE15" s="508"/>
      <c r="AF15" s="508"/>
      <c r="AG15" s="508"/>
      <c r="AH15" s="508"/>
      <c r="AI15" s="508"/>
      <c r="AJ15" s="508"/>
      <c r="AK15" s="508"/>
      <c r="AL15" s="508"/>
      <c r="AM15" s="508"/>
    </row>
    <row r="16" spans="1:39" s="22" customFormat="1" ht="13.15" customHeight="1" x14ac:dyDescent="0.2">
      <c r="A16" s="390" t="s">
        <v>1068</v>
      </c>
      <c r="B16" s="24" t="s">
        <v>1069</v>
      </c>
      <c r="C16" s="166"/>
      <c r="D16" s="509"/>
      <c r="E16" s="509"/>
      <c r="F16" s="509"/>
      <c r="G16" s="509"/>
      <c r="H16" s="509"/>
      <c r="I16" s="509"/>
      <c r="J16" s="509"/>
      <c r="K16" s="509"/>
      <c r="L16" s="509"/>
      <c r="M16" s="509"/>
      <c r="N16" s="509"/>
      <c r="O16" s="509"/>
      <c r="P16" s="509"/>
      <c r="Q16" s="509"/>
      <c r="R16" s="509"/>
      <c r="S16" s="509"/>
      <c r="T16" s="509"/>
      <c r="U16" s="509"/>
      <c r="V16" s="509"/>
      <c r="W16" s="509"/>
      <c r="X16" s="509"/>
      <c r="Y16" s="509"/>
      <c r="Z16" s="509"/>
      <c r="AA16" s="509"/>
      <c r="AB16" s="509"/>
      <c r="AC16" s="509"/>
      <c r="AD16" s="509"/>
      <c r="AE16" s="509"/>
      <c r="AF16" s="509"/>
      <c r="AG16" s="509"/>
      <c r="AH16" s="509"/>
      <c r="AI16" s="509"/>
      <c r="AJ16" s="509"/>
      <c r="AK16" s="509"/>
      <c r="AL16" s="509"/>
      <c r="AM16" s="509"/>
    </row>
    <row r="17" spans="1:39" s="22" customFormat="1" ht="13.15" customHeight="1" x14ac:dyDescent="0.2">
      <c r="A17" s="24" t="s">
        <v>1076</v>
      </c>
      <c r="B17" s="24" t="s">
        <v>1069</v>
      </c>
      <c r="C17" s="166"/>
      <c r="D17" s="509"/>
      <c r="E17" s="509"/>
      <c r="F17" s="509"/>
      <c r="G17" s="509"/>
      <c r="H17" s="509"/>
      <c r="I17" s="509"/>
      <c r="J17" s="509"/>
      <c r="K17" s="509"/>
      <c r="L17" s="509"/>
      <c r="M17" s="509"/>
      <c r="N17" s="509"/>
      <c r="O17" s="509"/>
      <c r="P17" s="509"/>
      <c r="Q17" s="509"/>
      <c r="R17" s="509"/>
      <c r="S17" s="509"/>
      <c r="T17" s="509"/>
      <c r="U17" s="509"/>
      <c r="V17" s="509"/>
      <c r="W17" s="509"/>
      <c r="X17" s="509"/>
      <c r="Y17" s="509"/>
      <c r="Z17" s="509"/>
      <c r="AA17" s="509"/>
      <c r="AB17" s="509"/>
      <c r="AC17" s="509"/>
      <c r="AD17" s="509"/>
      <c r="AE17" s="509"/>
      <c r="AF17" s="509"/>
      <c r="AG17" s="509"/>
      <c r="AH17" s="509"/>
      <c r="AI17" s="509"/>
      <c r="AJ17" s="509"/>
      <c r="AK17" s="509"/>
      <c r="AL17" s="509"/>
      <c r="AM17" s="509"/>
    </row>
    <row r="18" spans="1:39" s="22" customFormat="1" ht="13.15" customHeight="1" x14ac:dyDescent="0.2">
      <c r="A18" s="386" t="s">
        <v>1073</v>
      </c>
      <c r="B18" s="386" t="s">
        <v>1074</v>
      </c>
      <c r="C18" s="166"/>
      <c r="D18" s="509"/>
      <c r="E18" s="510"/>
      <c r="F18" s="510"/>
      <c r="G18" s="510"/>
      <c r="H18" s="510"/>
      <c r="I18" s="510"/>
      <c r="J18" s="510"/>
      <c r="K18" s="510"/>
      <c r="L18" s="510"/>
      <c r="M18" s="510"/>
      <c r="N18" s="510"/>
      <c r="O18" s="510"/>
      <c r="P18" s="510"/>
      <c r="Q18" s="510"/>
      <c r="R18" s="510"/>
      <c r="S18" s="510"/>
      <c r="T18" s="510"/>
      <c r="U18" s="510"/>
      <c r="V18" s="510"/>
      <c r="W18" s="510"/>
      <c r="X18" s="510"/>
      <c r="Y18" s="510"/>
      <c r="Z18" s="510"/>
      <c r="AA18" s="510"/>
      <c r="AB18" s="510"/>
      <c r="AC18" s="510"/>
      <c r="AD18" s="510"/>
      <c r="AE18" s="510"/>
      <c r="AF18" s="510"/>
      <c r="AG18" s="510"/>
      <c r="AH18" s="510"/>
      <c r="AI18" s="510"/>
      <c r="AJ18" s="510"/>
      <c r="AK18" s="510"/>
      <c r="AL18" s="510"/>
      <c r="AM18" s="510"/>
    </row>
    <row r="19" spans="1:39" s="22" customFormat="1" ht="13.15" customHeight="1" x14ac:dyDescent="0.2">
      <c r="A19" s="24" t="s">
        <v>776</v>
      </c>
      <c r="B19" s="24" t="s">
        <v>1069</v>
      </c>
      <c r="C19" s="166"/>
      <c r="D19" s="509"/>
      <c r="E19" s="509"/>
      <c r="F19" s="509"/>
      <c r="G19" s="509"/>
      <c r="H19" s="509"/>
      <c r="I19" s="509"/>
      <c r="J19" s="509"/>
      <c r="K19" s="509"/>
      <c r="L19" s="509"/>
      <c r="M19" s="509"/>
      <c r="N19" s="509"/>
      <c r="O19" s="509"/>
      <c r="P19" s="509"/>
      <c r="Q19" s="509"/>
      <c r="R19" s="509"/>
      <c r="S19" s="509"/>
      <c r="T19" s="509"/>
      <c r="U19" s="509"/>
      <c r="V19" s="509"/>
      <c r="W19" s="509"/>
      <c r="X19" s="509"/>
      <c r="Y19" s="509"/>
      <c r="Z19" s="509"/>
      <c r="AA19" s="509"/>
      <c r="AB19" s="509"/>
      <c r="AC19" s="509"/>
      <c r="AD19" s="509"/>
      <c r="AE19" s="509"/>
      <c r="AF19" s="509"/>
      <c r="AG19" s="509"/>
      <c r="AH19" s="509"/>
      <c r="AI19" s="509"/>
      <c r="AJ19" s="509"/>
      <c r="AK19" s="509"/>
      <c r="AL19" s="509"/>
      <c r="AM19" s="509"/>
    </row>
    <row r="20" spans="1:39" s="22" customFormat="1" ht="13.15" customHeight="1" x14ac:dyDescent="0.2">
      <c r="A20" s="24" t="s">
        <v>777</v>
      </c>
      <c r="B20" s="24" t="s">
        <v>1069</v>
      </c>
      <c r="C20" s="166"/>
      <c r="D20" s="509"/>
      <c r="E20" s="509"/>
      <c r="F20" s="509"/>
      <c r="G20" s="509"/>
      <c r="H20" s="509"/>
      <c r="I20" s="509"/>
      <c r="J20" s="509"/>
      <c r="K20" s="509"/>
      <c r="L20" s="509"/>
      <c r="M20" s="509"/>
      <c r="N20" s="509"/>
      <c r="O20" s="509"/>
      <c r="P20" s="509"/>
      <c r="Q20" s="509"/>
      <c r="R20" s="509"/>
      <c r="S20" s="509"/>
      <c r="T20" s="509"/>
      <c r="U20" s="509"/>
      <c r="V20" s="509"/>
      <c r="W20" s="509"/>
      <c r="X20" s="509"/>
      <c r="Y20" s="509"/>
      <c r="Z20" s="509"/>
      <c r="AA20" s="509"/>
      <c r="AB20" s="509"/>
      <c r="AC20" s="509"/>
      <c r="AD20" s="509"/>
      <c r="AE20" s="509"/>
      <c r="AF20" s="509"/>
      <c r="AG20" s="509"/>
      <c r="AH20" s="509"/>
      <c r="AI20" s="509"/>
      <c r="AJ20" s="509"/>
      <c r="AK20" s="509"/>
      <c r="AL20" s="509"/>
      <c r="AM20" s="509"/>
    </row>
    <row r="21" spans="1:39" s="22" customFormat="1" ht="13.15" customHeight="1" x14ac:dyDescent="0.2">
      <c r="A21" s="386" t="s">
        <v>1075</v>
      </c>
      <c r="B21" s="386" t="s">
        <v>1074</v>
      </c>
      <c r="C21" s="387"/>
      <c r="D21" s="509"/>
      <c r="E21" s="509"/>
      <c r="F21" s="509"/>
      <c r="G21" s="509"/>
      <c r="H21" s="509"/>
      <c r="I21" s="509"/>
      <c r="J21" s="509"/>
      <c r="K21" s="509"/>
      <c r="L21" s="509"/>
      <c r="M21" s="509"/>
      <c r="N21" s="509"/>
      <c r="O21" s="509"/>
      <c r="P21" s="509"/>
      <c r="Q21" s="509"/>
      <c r="R21" s="509"/>
      <c r="S21" s="509"/>
      <c r="T21" s="509"/>
      <c r="U21" s="509"/>
      <c r="V21" s="509"/>
      <c r="W21" s="509"/>
      <c r="X21" s="509"/>
      <c r="Y21" s="509"/>
      <c r="Z21" s="509"/>
      <c r="AA21" s="509"/>
      <c r="AB21" s="509"/>
      <c r="AC21" s="509"/>
      <c r="AD21" s="509"/>
      <c r="AE21" s="509"/>
      <c r="AF21" s="509"/>
      <c r="AG21" s="509"/>
      <c r="AH21" s="509"/>
      <c r="AI21" s="509"/>
      <c r="AJ21" s="509"/>
      <c r="AK21" s="509"/>
      <c r="AL21" s="509"/>
      <c r="AM21" s="509"/>
    </row>
    <row r="22" spans="1:39" ht="13.15" customHeight="1" x14ac:dyDescent="0.2">
      <c r="A22" s="198" t="s">
        <v>1077</v>
      </c>
      <c r="B22" s="198"/>
      <c r="C22" s="496" t="s">
        <v>1067</v>
      </c>
      <c r="D22" s="508"/>
      <c r="E22" s="508"/>
      <c r="F22" s="508"/>
      <c r="G22" s="508"/>
      <c r="H22" s="508"/>
      <c r="I22" s="508"/>
      <c r="J22" s="508"/>
      <c r="K22" s="508"/>
      <c r="L22" s="508"/>
      <c r="M22" s="508"/>
      <c r="N22" s="508"/>
      <c r="O22" s="508"/>
      <c r="P22" s="508"/>
      <c r="Q22" s="508"/>
      <c r="R22" s="508"/>
      <c r="S22" s="508"/>
      <c r="T22" s="508"/>
      <c r="U22" s="508"/>
      <c r="V22" s="508"/>
      <c r="W22" s="508"/>
      <c r="X22" s="508"/>
      <c r="Y22" s="508"/>
      <c r="Z22" s="508"/>
      <c r="AA22" s="508"/>
      <c r="AB22" s="508"/>
      <c r="AC22" s="508"/>
      <c r="AD22" s="508"/>
      <c r="AE22" s="508"/>
      <c r="AF22" s="508"/>
      <c r="AG22" s="508"/>
      <c r="AH22" s="508"/>
      <c r="AI22" s="508"/>
      <c r="AJ22" s="508"/>
      <c r="AK22" s="508"/>
      <c r="AL22" s="508"/>
      <c r="AM22" s="508"/>
    </row>
    <row r="23" spans="1:39" s="22" customFormat="1" ht="13.15" customHeight="1" x14ac:dyDescent="0.2">
      <c r="A23" s="36" t="s">
        <v>117</v>
      </c>
      <c r="B23" s="36" t="s">
        <v>1078</v>
      </c>
      <c r="C23" s="387"/>
      <c r="D23" s="509"/>
      <c r="E23" s="513"/>
      <c r="F23" s="513"/>
      <c r="G23" s="513"/>
      <c r="H23" s="513"/>
      <c r="I23" s="513"/>
      <c r="J23" s="513"/>
      <c r="K23" s="513"/>
      <c r="L23" s="513"/>
      <c r="M23" s="513"/>
      <c r="N23" s="513"/>
      <c r="O23" s="513"/>
      <c r="P23" s="513"/>
      <c r="Q23" s="513"/>
      <c r="R23" s="513"/>
      <c r="S23" s="513"/>
      <c r="T23" s="513"/>
      <c r="U23" s="513"/>
      <c r="V23" s="513"/>
      <c r="W23" s="513"/>
      <c r="X23" s="513"/>
      <c r="Y23" s="513"/>
      <c r="Z23" s="513"/>
      <c r="AA23" s="513"/>
      <c r="AB23" s="513"/>
      <c r="AC23" s="513"/>
      <c r="AD23" s="513"/>
      <c r="AE23" s="513"/>
      <c r="AF23" s="513"/>
      <c r="AG23" s="513"/>
      <c r="AH23" s="513"/>
      <c r="AI23" s="513"/>
      <c r="AJ23" s="513"/>
      <c r="AK23" s="513"/>
      <c r="AL23" s="513"/>
      <c r="AM23" s="513"/>
    </row>
    <row r="24" spans="1:39" s="22" customFormat="1" ht="13.15" customHeight="1" x14ac:dyDescent="0.2">
      <c r="A24" s="36" t="s">
        <v>791</v>
      </c>
      <c r="B24" s="36" t="s">
        <v>1074</v>
      </c>
      <c r="C24" s="166"/>
      <c r="D24" s="509"/>
      <c r="E24" s="509"/>
      <c r="F24" s="509"/>
      <c r="G24" s="509"/>
      <c r="H24" s="509"/>
      <c r="I24" s="509"/>
      <c r="J24" s="509"/>
      <c r="K24" s="509"/>
      <c r="L24" s="509"/>
      <c r="M24" s="509"/>
      <c r="N24" s="509"/>
      <c r="O24" s="509"/>
      <c r="P24" s="509"/>
      <c r="Q24" s="509"/>
      <c r="R24" s="509"/>
      <c r="S24" s="509"/>
      <c r="T24" s="509"/>
      <c r="U24" s="509"/>
      <c r="V24" s="509"/>
      <c r="W24" s="509"/>
      <c r="X24" s="509"/>
      <c r="Y24" s="509"/>
      <c r="Z24" s="509"/>
      <c r="AA24" s="509"/>
      <c r="AB24" s="509"/>
      <c r="AC24" s="509"/>
      <c r="AD24" s="509"/>
      <c r="AE24" s="509"/>
      <c r="AF24" s="509"/>
      <c r="AG24" s="509"/>
      <c r="AH24" s="509"/>
      <c r="AI24" s="509"/>
      <c r="AJ24" s="509"/>
      <c r="AK24" s="509"/>
      <c r="AL24" s="509"/>
      <c r="AM24" s="509"/>
    </row>
    <row r="25" spans="1:39" s="22" customFormat="1" ht="13.15" customHeight="1" x14ac:dyDescent="0.2">
      <c r="A25" s="36" t="s">
        <v>792</v>
      </c>
      <c r="B25" s="36" t="s">
        <v>1074</v>
      </c>
      <c r="C25" s="166"/>
      <c r="D25" s="509"/>
      <c r="E25" s="509"/>
      <c r="F25" s="509"/>
      <c r="G25" s="509"/>
      <c r="H25" s="509"/>
      <c r="I25" s="509"/>
      <c r="J25" s="509"/>
      <c r="K25" s="509"/>
      <c r="L25" s="509"/>
      <c r="M25" s="509"/>
      <c r="N25" s="509"/>
      <c r="O25" s="509"/>
      <c r="P25" s="509"/>
      <c r="Q25" s="509"/>
      <c r="R25" s="509"/>
      <c r="S25" s="509"/>
      <c r="T25" s="509"/>
      <c r="U25" s="509"/>
      <c r="V25" s="509"/>
      <c r="W25" s="509"/>
      <c r="X25" s="509"/>
      <c r="Y25" s="509"/>
      <c r="Z25" s="509"/>
      <c r="AA25" s="509"/>
      <c r="AB25" s="509"/>
      <c r="AC25" s="509"/>
      <c r="AD25" s="509"/>
      <c r="AE25" s="509"/>
      <c r="AF25" s="509"/>
      <c r="AG25" s="509"/>
      <c r="AH25" s="509"/>
      <c r="AI25" s="509"/>
      <c r="AJ25" s="509"/>
      <c r="AK25" s="509"/>
      <c r="AL25" s="509"/>
      <c r="AM25" s="509"/>
    </row>
    <row r="26" spans="1:39" s="22" customFormat="1" ht="13.15" customHeight="1" x14ac:dyDescent="0.2">
      <c r="A26" s="36" t="s">
        <v>115</v>
      </c>
      <c r="B26" s="36" t="s">
        <v>1074</v>
      </c>
      <c r="C26" s="166"/>
      <c r="D26" s="509"/>
      <c r="E26" s="509"/>
      <c r="F26" s="509"/>
      <c r="G26" s="509"/>
      <c r="H26" s="509"/>
      <c r="I26" s="509"/>
      <c r="J26" s="509"/>
      <c r="K26" s="509"/>
      <c r="L26" s="509"/>
      <c r="M26" s="509"/>
      <c r="N26" s="509"/>
      <c r="O26" s="509"/>
      <c r="P26" s="509"/>
      <c r="Q26" s="509"/>
      <c r="R26" s="509"/>
      <c r="S26" s="509"/>
      <c r="T26" s="509"/>
      <c r="U26" s="509"/>
      <c r="V26" s="509"/>
      <c r="W26" s="509"/>
      <c r="X26" s="509"/>
      <c r="Y26" s="509"/>
      <c r="Z26" s="509"/>
      <c r="AA26" s="509"/>
      <c r="AB26" s="509"/>
      <c r="AC26" s="509"/>
      <c r="AD26" s="509"/>
      <c r="AE26" s="509"/>
      <c r="AF26" s="509"/>
      <c r="AG26" s="509"/>
      <c r="AH26" s="509"/>
      <c r="AI26" s="509"/>
      <c r="AJ26" s="509"/>
      <c r="AK26" s="509"/>
      <c r="AL26" s="509"/>
      <c r="AM26" s="509"/>
    </row>
    <row r="27" spans="1:39" s="22" customFormat="1" ht="13.15" customHeight="1" x14ac:dyDescent="0.2">
      <c r="A27" s="36" t="s">
        <v>794</v>
      </c>
      <c r="B27" s="36" t="s">
        <v>1074</v>
      </c>
      <c r="C27" s="166"/>
      <c r="D27" s="509"/>
      <c r="E27" s="509"/>
      <c r="F27" s="509"/>
      <c r="G27" s="509"/>
      <c r="H27" s="509"/>
      <c r="I27" s="509"/>
      <c r="J27" s="509"/>
      <c r="K27" s="509"/>
      <c r="L27" s="509"/>
      <c r="M27" s="509"/>
      <c r="N27" s="509"/>
      <c r="O27" s="509"/>
      <c r="P27" s="509"/>
      <c r="Q27" s="509"/>
      <c r="R27" s="509"/>
      <c r="S27" s="509"/>
      <c r="T27" s="509"/>
      <c r="U27" s="509"/>
      <c r="V27" s="509"/>
      <c r="W27" s="509"/>
      <c r="X27" s="509"/>
      <c r="Y27" s="509"/>
      <c r="Z27" s="509"/>
      <c r="AA27" s="509"/>
      <c r="AB27" s="509"/>
      <c r="AC27" s="509"/>
      <c r="AD27" s="509"/>
      <c r="AE27" s="509"/>
      <c r="AF27" s="509"/>
      <c r="AG27" s="509"/>
      <c r="AH27" s="509"/>
      <c r="AI27" s="509"/>
      <c r="AJ27" s="509"/>
      <c r="AK27" s="509"/>
      <c r="AL27" s="509"/>
      <c r="AM27" s="509"/>
    </row>
    <row r="28" spans="1:39" ht="13.15" customHeight="1" x14ac:dyDescent="0.2">
      <c r="A28" s="198" t="s">
        <v>1029</v>
      </c>
      <c r="B28" s="198"/>
      <c r="C28" s="496" t="s">
        <v>1079</v>
      </c>
      <c r="D28" s="508"/>
      <c r="E28" s="508"/>
      <c r="F28" s="508"/>
      <c r="G28" s="508"/>
      <c r="H28" s="508"/>
      <c r="I28" s="508"/>
      <c r="J28" s="508"/>
      <c r="K28" s="508"/>
      <c r="L28" s="508"/>
      <c r="M28" s="508"/>
      <c r="N28" s="508"/>
      <c r="O28" s="508"/>
      <c r="P28" s="508"/>
      <c r="Q28" s="508"/>
      <c r="R28" s="508"/>
      <c r="S28" s="508"/>
      <c r="T28" s="508"/>
      <c r="U28" s="508"/>
      <c r="V28" s="508"/>
      <c r="W28" s="508"/>
      <c r="X28" s="508"/>
      <c r="Y28" s="508"/>
      <c r="Z28" s="508"/>
      <c r="AA28" s="508"/>
      <c r="AB28" s="508"/>
      <c r="AC28" s="508"/>
      <c r="AD28" s="508"/>
      <c r="AE28" s="508"/>
      <c r="AF28" s="508"/>
      <c r="AG28" s="508"/>
      <c r="AH28" s="508"/>
      <c r="AI28" s="508"/>
      <c r="AJ28" s="508"/>
      <c r="AK28" s="508"/>
      <c r="AL28" s="508"/>
      <c r="AM28" s="508"/>
    </row>
    <row r="29" spans="1:39" s="22" customFormat="1" ht="13.15" customHeight="1" x14ac:dyDescent="0.2">
      <c r="A29" s="24" t="s">
        <v>1030</v>
      </c>
      <c r="B29" s="24" t="s">
        <v>1069</v>
      </c>
      <c r="C29" s="166"/>
      <c r="D29" s="509"/>
      <c r="E29" s="509"/>
      <c r="F29" s="509"/>
      <c r="G29" s="509"/>
      <c r="H29" s="509"/>
      <c r="I29" s="509"/>
      <c r="J29" s="509"/>
      <c r="K29" s="509"/>
      <c r="L29" s="509"/>
      <c r="M29" s="509"/>
      <c r="N29" s="509"/>
      <c r="O29" s="509"/>
      <c r="P29" s="509"/>
      <c r="Q29" s="509"/>
      <c r="R29" s="509"/>
      <c r="S29" s="509"/>
      <c r="T29" s="509"/>
      <c r="U29" s="509"/>
      <c r="V29" s="509"/>
      <c r="W29" s="509"/>
      <c r="X29" s="509"/>
      <c r="Y29" s="509"/>
      <c r="Z29" s="509"/>
      <c r="AA29" s="509"/>
      <c r="AB29" s="509"/>
      <c r="AC29" s="509"/>
      <c r="AD29" s="509"/>
      <c r="AE29" s="509"/>
      <c r="AF29" s="509"/>
      <c r="AG29" s="509"/>
      <c r="AH29" s="509"/>
      <c r="AI29" s="509"/>
      <c r="AJ29" s="509"/>
      <c r="AK29" s="509"/>
      <c r="AL29" s="509"/>
      <c r="AM29" s="509"/>
    </row>
    <row r="30" spans="1:39" s="22" customFormat="1" ht="13.15" customHeight="1" x14ac:dyDescent="0.2">
      <c r="A30" s="24" t="s">
        <v>1031</v>
      </c>
      <c r="B30" s="24" t="s">
        <v>1069</v>
      </c>
      <c r="C30" s="166"/>
      <c r="D30" s="509"/>
      <c r="E30" s="509"/>
      <c r="F30" s="509"/>
      <c r="G30" s="509"/>
      <c r="H30" s="509"/>
      <c r="I30" s="509"/>
      <c r="J30" s="509"/>
      <c r="K30" s="509"/>
      <c r="L30" s="509"/>
      <c r="M30" s="509"/>
      <c r="N30" s="509"/>
      <c r="O30" s="509"/>
      <c r="P30" s="509"/>
      <c r="Q30" s="509"/>
      <c r="R30" s="509"/>
      <c r="S30" s="509"/>
      <c r="T30" s="509"/>
      <c r="U30" s="509"/>
      <c r="V30" s="509"/>
      <c r="W30" s="509"/>
      <c r="X30" s="509"/>
      <c r="Y30" s="509"/>
      <c r="Z30" s="509"/>
      <c r="AA30" s="509"/>
      <c r="AB30" s="509"/>
      <c r="AC30" s="509"/>
      <c r="AD30" s="509"/>
      <c r="AE30" s="509"/>
      <c r="AF30" s="509"/>
      <c r="AG30" s="509"/>
      <c r="AH30" s="509"/>
      <c r="AI30" s="509"/>
      <c r="AJ30" s="509"/>
      <c r="AK30" s="509"/>
      <c r="AL30" s="509"/>
      <c r="AM30" s="509"/>
    </row>
    <row r="31" spans="1:39" s="22" customFormat="1" ht="13.15" customHeight="1" x14ac:dyDescent="0.2">
      <c r="A31" s="24" t="s">
        <v>1032</v>
      </c>
      <c r="B31" s="24" t="s">
        <v>1069</v>
      </c>
      <c r="C31" s="166"/>
      <c r="D31" s="509"/>
      <c r="E31" s="509"/>
      <c r="F31" s="509"/>
      <c r="G31" s="509"/>
      <c r="H31" s="509"/>
      <c r="I31" s="509"/>
      <c r="J31" s="509"/>
      <c r="K31" s="509"/>
      <c r="L31" s="509"/>
      <c r="M31" s="509"/>
      <c r="N31" s="509"/>
      <c r="O31" s="509"/>
      <c r="P31" s="509"/>
      <c r="Q31" s="509"/>
      <c r="R31" s="509"/>
      <c r="S31" s="509"/>
      <c r="T31" s="509"/>
      <c r="U31" s="509"/>
      <c r="V31" s="509"/>
      <c r="W31" s="509"/>
      <c r="X31" s="509"/>
      <c r="Y31" s="509"/>
      <c r="Z31" s="509"/>
      <c r="AA31" s="509"/>
      <c r="AB31" s="509"/>
      <c r="AC31" s="509"/>
      <c r="AD31" s="509"/>
      <c r="AE31" s="509"/>
      <c r="AF31" s="509"/>
      <c r="AG31" s="509"/>
      <c r="AH31" s="509"/>
      <c r="AI31" s="509"/>
      <c r="AJ31" s="509"/>
      <c r="AK31" s="509"/>
      <c r="AL31" s="509"/>
      <c r="AM31" s="509"/>
    </row>
    <row r="32" spans="1:39" s="22" customFormat="1" ht="13.15" customHeight="1" x14ac:dyDescent="0.2">
      <c r="A32" s="24" t="s">
        <v>1033</v>
      </c>
      <c r="B32" s="24" t="s">
        <v>1069</v>
      </c>
      <c r="C32" s="166"/>
      <c r="D32" s="509"/>
      <c r="E32" s="509"/>
      <c r="F32" s="509"/>
      <c r="G32" s="509"/>
      <c r="H32" s="509"/>
      <c r="I32" s="509"/>
      <c r="J32" s="509"/>
      <c r="K32" s="509"/>
      <c r="L32" s="509"/>
      <c r="M32" s="509"/>
      <c r="N32" s="509"/>
      <c r="O32" s="509"/>
      <c r="P32" s="509"/>
      <c r="Q32" s="509"/>
      <c r="R32" s="509"/>
      <c r="S32" s="509"/>
      <c r="T32" s="509"/>
      <c r="U32" s="509"/>
      <c r="V32" s="509"/>
      <c r="W32" s="509"/>
      <c r="X32" s="509"/>
      <c r="Y32" s="509"/>
      <c r="Z32" s="509"/>
      <c r="AA32" s="509"/>
      <c r="AB32" s="509"/>
      <c r="AC32" s="509"/>
      <c r="AD32" s="509"/>
      <c r="AE32" s="509"/>
      <c r="AF32" s="509"/>
      <c r="AG32" s="509"/>
      <c r="AH32" s="509"/>
      <c r="AI32" s="509"/>
      <c r="AJ32" s="509"/>
      <c r="AK32" s="509"/>
      <c r="AL32" s="509"/>
      <c r="AM32" s="509"/>
    </row>
    <row r="33" spans="1:39" ht="13.15" customHeight="1" x14ac:dyDescent="0.2">
      <c r="A33" s="198" t="s">
        <v>927</v>
      </c>
      <c r="B33" s="198"/>
      <c r="C33" s="496" t="s">
        <v>1079</v>
      </c>
      <c r="D33" s="508"/>
      <c r="E33" s="508"/>
      <c r="F33" s="508"/>
      <c r="G33" s="508"/>
      <c r="H33" s="508"/>
      <c r="I33" s="508"/>
      <c r="J33" s="508"/>
      <c r="K33" s="508"/>
      <c r="L33" s="508"/>
      <c r="M33" s="508"/>
      <c r="N33" s="508"/>
      <c r="O33" s="508"/>
      <c r="P33" s="508"/>
      <c r="Q33" s="508"/>
      <c r="R33" s="508"/>
      <c r="S33" s="508"/>
      <c r="T33" s="508"/>
      <c r="U33" s="508"/>
      <c r="V33" s="508"/>
      <c r="W33" s="508"/>
      <c r="X33" s="508"/>
      <c r="Y33" s="508"/>
      <c r="Z33" s="508"/>
      <c r="AA33" s="508"/>
      <c r="AB33" s="508"/>
      <c r="AC33" s="508"/>
      <c r="AD33" s="508"/>
      <c r="AE33" s="508"/>
      <c r="AF33" s="508"/>
      <c r="AG33" s="508"/>
      <c r="AH33" s="508"/>
      <c r="AI33" s="508"/>
      <c r="AJ33" s="508"/>
      <c r="AK33" s="508"/>
      <c r="AL33" s="508"/>
      <c r="AM33" s="508"/>
    </row>
    <row r="34" spans="1:39" s="22" customFormat="1" ht="13.15" customHeight="1" x14ac:dyDescent="0.2">
      <c r="A34" s="36" t="s">
        <v>796</v>
      </c>
      <c r="B34" s="36" t="s">
        <v>1069</v>
      </c>
      <c r="C34" s="166"/>
      <c r="D34" s="509"/>
      <c r="E34" s="509"/>
      <c r="F34" s="509"/>
      <c r="G34" s="509"/>
      <c r="H34" s="509"/>
      <c r="I34" s="509"/>
      <c r="J34" s="509"/>
      <c r="K34" s="509"/>
      <c r="L34" s="509"/>
      <c r="M34" s="509"/>
      <c r="N34" s="509"/>
      <c r="O34" s="509"/>
      <c r="P34" s="509"/>
      <c r="Q34" s="509"/>
      <c r="R34" s="509"/>
      <c r="S34" s="509"/>
      <c r="T34" s="509"/>
      <c r="U34" s="509"/>
      <c r="V34" s="509"/>
      <c r="W34" s="509"/>
      <c r="X34" s="509"/>
      <c r="Y34" s="509"/>
      <c r="Z34" s="509"/>
      <c r="AA34" s="509"/>
      <c r="AB34" s="509"/>
      <c r="AC34" s="509"/>
      <c r="AD34" s="509"/>
      <c r="AE34" s="509"/>
      <c r="AF34" s="509"/>
      <c r="AG34" s="509"/>
      <c r="AH34" s="509"/>
      <c r="AI34" s="509"/>
      <c r="AJ34" s="509"/>
      <c r="AK34" s="509"/>
      <c r="AL34" s="509"/>
      <c r="AM34" s="509"/>
    </row>
    <row r="35" spans="1:39" s="22" customFormat="1" ht="13.15" customHeight="1" x14ac:dyDescent="0.2">
      <c r="A35" s="36" t="s">
        <v>797</v>
      </c>
      <c r="B35" s="36" t="s">
        <v>1069</v>
      </c>
      <c r="C35" s="166"/>
      <c r="D35" s="509"/>
      <c r="E35" s="509"/>
      <c r="F35" s="509"/>
      <c r="G35" s="509"/>
      <c r="H35" s="509"/>
      <c r="I35" s="509"/>
      <c r="J35" s="509"/>
      <c r="K35" s="509"/>
      <c r="L35" s="509"/>
      <c r="M35" s="509"/>
      <c r="N35" s="509"/>
      <c r="O35" s="509"/>
      <c r="P35" s="509"/>
      <c r="Q35" s="509"/>
      <c r="R35" s="509"/>
      <c r="S35" s="509"/>
      <c r="T35" s="509"/>
      <c r="U35" s="509"/>
      <c r="V35" s="509"/>
      <c r="W35" s="509"/>
      <c r="X35" s="509"/>
      <c r="Y35" s="509"/>
      <c r="Z35" s="509"/>
      <c r="AA35" s="509"/>
      <c r="AB35" s="509"/>
      <c r="AC35" s="509"/>
      <c r="AD35" s="509"/>
      <c r="AE35" s="509"/>
      <c r="AF35" s="509"/>
      <c r="AG35" s="509"/>
      <c r="AH35" s="509"/>
      <c r="AI35" s="509"/>
      <c r="AJ35" s="509"/>
      <c r="AK35" s="509"/>
      <c r="AL35" s="509"/>
      <c r="AM35" s="509"/>
    </row>
    <row r="36" spans="1:39" ht="13.15" customHeight="1" x14ac:dyDescent="0.2">
      <c r="A36" s="198" t="s">
        <v>863</v>
      </c>
      <c r="B36" s="198"/>
      <c r="C36" s="496" t="s">
        <v>1079</v>
      </c>
      <c r="D36" s="508"/>
      <c r="E36" s="508"/>
      <c r="F36" s="508"/>
      <c r="G36" s="508"/>
      <c r="H36" s="508"/>
      <c r="I36" s="508"/>
      <c r="J36" s="508"/>
      <c r="K36" s="508"/>
      <c r="L36" s="508"/>
      <c r="M36" s="508"/>
      <c r="N36" s="508"/>
      <c r="O36" s="508"/>
      <c r="P36" s="508"/>
      <c r="Q36" s="508"/>
      <c r="R36" s="508"/>
      <c r="S36" s="508"/>
      <c r="T36" s="508"/>
      <c r="U36" s="508"/>
      <c r="V36" s="508"/>
      <c r="W36" s="508"/>
      <c r="X36" s="508"/>
      <c r="Y36" s="508"/>
      <c r="Z36" s="508"/>
      <c r="AA36" s="508"/>
      <c r="AB36" s="508"/>
      <c r="AC36" s="508"/>
      <c r="AD36" s="508"/>
      <c r="AE36" s="508"/>
      <c r="AF36" s="508"/>
      <c r="AG36" s="508"/>
      <c r="AH36" s="508"/>
      <c r="AI36" s="508"/>
      <c r="AJ36" s="508"/>
      <c r="AK36" s="508"/>
      <c r="AL36" s="508"/>
      <c r="AM36" s="508"/>
    </row>
    <row r="37" spans="1:39" s="8" customFormat="1" ht="13.15" customHeight="1" x14ac:dyDescent="0.2">
      <c r="A37" s="24" t="s">
        <v>1034</v>
      </c>
      <c r="B37" s="24" t="s">
        <v>1069</v>
      </c>
      <c r="C37" s="166"/>
      <c r="D37" s="509"/>
      <c r="E37" s="509"/>
      <c r="F37" s="509"/>
      <c r="G37" s="509"/>
      <c r="H37" s="509"/>
      <c r="I37" s="509"/>
      <c r="J37" s="509"/>
      <c r="K37" s="509"/>
      <c r="L37" s="509"/>
      <c r="M37" s="509"/>
      <c r="N37" s="509"/>
      <c r="O37" s="509"/>
      <c r="P37" s="509"/>
      <c r="Q37" s="509"/>
      <c r="R37" s="509"/>
      <c r="S37" s="509"/>
      <c r="T37" s="509"/>
      <c r="U37" s="509"/>
      <c r="V37" s="509"/>
      <c r="W37" s="509"/>
      <c r="X37" s="509"/>
      <c r="Y37" s="509"/>
      <c r="Z37" s="509"/>
      <c r="AA37" s="509"/>
      <c r="AB37" s="509"/>
      <c r="AC37" s="509"/>
      <c r="AD37" s="509"/>
      <c r="AE37" s="509"/>
      <c r="AF37" s="509"/>
      <c r="AG37" s="509"/>
      <c r="AH37" s="509"/>
      <c r="AI37" s="509"/>
      <c r="AJ37" s="509"/>
      <c r="AK37" s="509"/>
      <c r="AL37" s="509"/>
      <c r="AM37" s="509"/>
    </row>
    <row r="38" spans="1:39" s="8" customFormat="1" ht="13.15" customHeight="1" x14ac:dyDescent="0.2">
      <c r="A38" s="24" t="s">
        <v>133</v>
      </c>
      <c r="B38" s="24" t="s">
        <v>1074</v>
      </c>
      <c r="C38" s="166"/>
      <c r="D38" s="509"/>
      <c r="E38" s="509"/>
      <c r="F38" s="509"/>
      <c r="G38" s="509"/>
      <c r="H38" s="509"/>
      <c r="I38" s="509"/>
      <c r="J38" s="509"/>
      <c r="K38" s="509"/>
      <c r="L38" s="509"/>
      <c r="M38" s="509"/>
      <c r="N38" s="509"/>
      <c r="O38" s="509"/>
      <c r="P38" s="509"/>
      <c r="Q38" s="509"/>
      <c r="R38" s="509"/>
      <c r="S38" s="509"/>
      <c r="T38" s="509"/>
      <c r="U38" s="509"/>
      <c r="V38" s="509"/>
      <c r="W38" s="509"/>
      <c r="X38" s="509"/>
      <c r="Y38" s="509"/>
      <c r="Z38" s="509"/>
      <c r="AA38" s="509"/>
      <c r="AB38" s="509"/>
      <c r="AC38" s="509"/>
      <c r="AD38" s="509"/>
      <c r="AE38" s="509"/>
      <c r="AF38" s="509"/>
      <c r="AG38" s="509"/>
      <c r="AH38" s="509"/>
      <c r="AI38" s="509"/>
      <c r="AJ38" s="509"/>
      <c r="AK38" s="509"/>
      <c r="AL38" s="509"/>
      <c r="AM38" s="509"/>
    </row>
    <row r="39" spans="1:39" s="8" customFormat="1" ht="13.15" customHeight="1" x14ac:dyDescent="0.2">
      <c r="A39" s="24" t="s">
        <v>1080</v>
      </c>
      <c r="B39" s="24" t="s">
        <v>1069</v>
      </c>
      <c r="C39" s="166"/>
      <c r="D39" s="509"/>
      <c r="E39" s="509"/>
      <c r="F39" s="509"/>
      <c r="G39" s="509"/>
      <c r="H39" s="509"/>
      <c r="I39" s="509"/>
      <c r="J39" s="509"/>
      <c r="K39" s="509"/>
      <c r="L39" s="509"/>
      <c r="M39" s="509"/>
      <c r="N39" s="509"/>
      <c r="O39" s="509"/>
      <c r="P39" s="509"/>
      <c r="Q39" s="509"/>
      <c r="R39" s="509"/>
      <c r="S39" s="509"/>
      <c r="T39" s="509"/>
      <c r="U39" s="509"/>
      <c r="V39" s="509"/>
      <c r="W39" s="509"/>
      <c r="X39" s="509"/>
      <c r="Y39" s="509"/>
      <c r="Z39" s="509"/>
      <c r="AA39" s="509"/>
      <c r="AB39" s="509"/>
      <c r="AC39" s="509"/>
      <c r="AD39" s="509"/>
      <c r="AE39" s="509"/>
      <c r="AF39" s="509"/>
      <c r="AG39" s="509"/>
      <c r="AH39" s="509"/>
      <c r="AI39" s="509"/>
      <c r="AJ39" s="509"/>
      <c r="AK39" s="509"/>
      <c r="AL39" s="509"/>
      <c r="AM39" s="509"/>
    </row>
    <row r="40" spans="1:39" s="8" customFormat="1" ht="13.15" customHeight="1" x14ac:dyDescent="0.2">
      <c r="A40" s="24" t="s">
        <v>137</v>
      </c>
      <c r="B40" s="24" t="s">
        <v>1074</v>
      </c>
      <c r="C40" s="166"/>
      <c r="D40" s="509"/>
      <c r="E40" s="509"/>
      <c r="F40" s="509"/>
      <c r="G40" s="509"/>
      <c r="H40" s="509"/>
      <c r="I40" s="509"/>
      <c r="J40" s="509"/>
      <c r="K40" s="509"/>
      <c r="L40" s="509"/>
      <c r="M40" s="509"/>
      <c r="N40" s="509"/>
      <c r="O40" s="509"/>
      <c r="P40" s="509"/>
      <c r="Q40" s="509"/>
      <c r="R40" s="509"/>
      <c r="S40" s="509"/>
      <c r="T40" s="509"/>
      <c r="U40" s="509"/>
      <c r="V40" s="509"/>
      <c r="W40" s="509"/>
      <c r="X40" s="509"/>
      <c r="Y40" s="509"/>
      <c r="Z40" s="509"/>
      <c r="AA40" s="509"/>
      <c r="AB40" s="509"/>
      <c r="AC40" s="509"/>
      <c r="AD40" s="509"/>
      <c r="AE40" s="509"/>
      <c r="AF40" s="509"/>
      <c r="AG40" s="509"/>
      <c r="AH40" s="509"/>
      <c r="AI40" s="509"/>
      <c r="AJ40" s="509"/>
      <c r="AK40" s="509"/>
      <c r="AL40" s="509"/>
      <c r="AM40" s="509"/>
    </row>
    <row r="41" spans="1:39" s="22" customFormat="1" ht="13.15" customHeight="1" x14ac:dyDescent="0.2">
      <c r="A41" s="24" t="s">
        <v>800</v>
      </c>
      <c r="B41" s="24" t="s">
        <v>1074</v>
      </c>
      <c r="C41" s="387"/>
      <c r="D41" s="509"/>
      <c r="E41" s="513"/>
      <c r="F41" s="513"/>
      <c r="G41" s="513"/>
      <c r="H41" s="513"/>
      <c r="I41" s="513"/>
      <c r="J41" s="513"/>
      <c r="K41" s="513"/>
      <c r="L41" s="513"/>
      <c r="M41" s="513"/>
      <c r="N41" s="513"/>
      <c r="O41" s="513"/>
      <c r="P41" s="513"/>
      <c r="Q41" s="513"/>
      <c r="R41" s="513"/>
      <c r="S41" s="513"/>
      <c r="T41" s="513"/>
      <c r="U41" s="513"/>
      <c r="V41" s="513"/>
      <c r="W41" s="513"/>
      <c r="X41" s="513"/>
      <c r="Y41" s="513"/>
      <c r="Z41" s="513"/>
      <c r="AA41" s="513"/>
      <c r="AB41" s="513"/>
      <c r="AC41" s="513"/>
      <c r="AD41" s="513"/>
      <c r="AE41" s="513"/>
      <c r="AF41" s="513"/>
      <c r="AG41" s="513"/>
      <c r="AH41" s="513"/>
      <c r="AI41" s="513"/>
      <c r="AJ41" s="513"/>
      <c r="AK41" s="513"/>
      <c r="AL41" s="513"/>
      <c r="AM41" s="513"/>
    </row>
    <row r="42" spans="1:39" s="8" customFormat="1" ht="13.15" customHeight="1" x14ac:dyDescent="0.2">
      <c r="A42" s="24" t="s">
        <v>139</v>
      </c>
      <c r="B42" s="24" t="s">
        <v>1074</v>
      </c>
      <c r="C42" s="166"/>
      <c r="D42" s="509"/>
      <c r="E42" s="509"/>
      <c r="F42" s="509"/>
      <c r="G42" s="509"/>
      <c r="H42" s="509"/>
      <c r="I42" s="509"/>
      <c r="J42" s="509"/>
      <c r="K42" s="509"/>
      <c r="L42" s="509"/>
      <c r="M42" s="509"/>
      <c r="N42" s="509"/>
      <c r="O42" s="509"/>
      <c r="P42" s="509"/>
      <c r="Q42" s="509"/>
      <c r="R42" s="509"/>
      <c r="S42" s="509"/>
      <c r="T42" s="509"/>
      <c r="U42" s="509"/>
      <c r="V42" s="509"/>
      <c r="W42" s="509"/>
      <c r="X42" s="509"/>
      <c r="Y42" s="509"/>
      <c r="Z42" s="509"/>
      <c r="AA42" s="509"/>
      <c r="AB42" s="509"/>
      <c r="AC42" s="509"/>
      <c r="AD42" s="509"/>
      <c r="AE42" s="509"/>
      <c r="AF42" s="509"/>
      <c r="AG42" s="509"/>
      <c r="AH42" s="509"/>
      <c r="AI42" s="509"/>
      <c r="AJ42" s="509"/>
      <c r="AK42" s="509"/>
      <c r="AL42" s="509"/>
      <c r="AM42" s="509"/>
    </row>
    <row r="43" spans="1:39" s="22" customFormat="1" ht="13.15" customHeight="1" x14ac:dyDescent="0.2">
      <c r="A43" s="24" t="s">
        <v>801</v>
      </c>
      <c r="B43" s="24" t="s">
        <v>1074</v>
      </c>
      <c r="C43" s="387"/>
      <c r="D43" s="509"/>
      <c r="E43" s="509"/>
      <c r="F43" s="509"/>
      <c r="G43" s="509"/>
      <c r="H43" s="509"/>
      <c r="I43" s="509"/>
      <c r="J43" s="509"/>
      <c r="K43" s="509"/>
      <c r="L43" s="509"/>
      <c r="M43" s="509"/>
      <c r="N43" s="509"/>
      <c r="O43" s="509"/>
      <c r="P43" s="509"/>
      <c r="Q43" s="509"/>
      <c r="R43" s="509"/>
      <c r="S43" s="509"/>
      <c r="T43" s="509"/>
      <c r="U43" s="509"/>
      <c r="V43" s="509"/>
      <c r="W43" s="509"/>
      <c r="X43" s="509"/>
      <c r="Y43" s="509"/>
      <c r="Z43" s="509"/>
      <c r="AA43" s="509"/>
      <c r="AB43" s="509"/>
      <c r="AC43" s="509"/>
      <c r="AD43" s="509"/>
      <c r="AE43" s="509"/>
      <c r="AF43" s="509"/>
      <c r="AG43" s="509"/>
      <c r="AH43" s="509"/>
      <c r="AI43" s="509"/>
      <c r="AJ43" s="509"/>
      <c r="AK43" s="509"/>
      <c r="AL43" s="509"/>
      <c r="AM43" s="509"/>
    </row>
    <row r="44" spans="1:39" s="22" customFormat="1" ht="13.15" customHeight="1" x14ac:dyDescent="0.2">
      <c r="A44" s="36" t="s">
        <v>793</v>
      </c>
      <c r="B44" s="36" t="s">
        <v>1074</v>
      </c>
      <c r="C44" s="166"/>
      <c r="D44" s="509"/>
      <c r="E44" s="509"/>
      <c r="F44" s="509"/>
      <c r="G44" s="509"/>
      <c r="H44" s="509"/>
      <c r="I44" s="509"/>
      <c r="J44" s="509"/>
      <c r="K44" s="509"/>
      <c r="L44" s="509"/>
      <c r="M44" s="511"/>
      <c r="N44" s="509"/>
      <c r="O44" s="509"/>
      <c r="P44" s="509"/>
      <c r="Q44" s="509"/>
      <c r="R44" s="511"/>
      <c r="S44" s="464"/>
      <c r="T44" s="509"/>
      <c r="U44" s="509"/>
      <c r="V44" s="509"/>
      <c r="W44" s="511"/>
      <c r="X44" s="464"/>
      <c r="Y44" s="509"/>
      <c r="Z44" s="509"/>
      <c r="AA44" s="509"/>
      <c r="AB44" s="509"/>
      <c r="AC44" s="464"/>
      <c r="AD44" s="509"/>
      <c r="AE44" s="509"/>
      <c r="AF44" s="509"/>
      <c r="AG44" s="509"/>
      <c r="AH44" s="509"/>
      <c r="AI44" s="509"/>
      <c r="AJ44" s="509"/>
      <c r="AK44" s="509"/>
      <c r="AL44" s="509"/>
      <c r="AM44" s="509"/>
    </row>
    <row r="45" spans="1:39" s="8" customFormat="1" ht="13.15" customHeight="1" x14ac:dyDescent="0.2">
      <c r="A45" s="24" t="s">
        <v>551</v>
      </c>
      <c r="B45" s="24" t="s">
        <v>1069</v>
      </c>
      <c r="C45" s="166"/>
      <c r="D45" s="509"/>
      <c r="E45" s="509"/>
      <c r="F45" s="509"/>
      <c r="G45" s="509"/>
      <c r="H45" s="509"/>
      <c r="I45" s="509"/>
      <c r="J45" s="509"/>
      <c r="K45" s="509"/>
      <c r="L45" s="509"/>
      <c r="M45" s="509"/>
      <c r="N45" s="509"/>
      <c r="O45" s="509"/>
      <c r="P45" s="509"/>
      <c r="Q45" s="509"/>
      <c r="R45" s="509"/>
      <c r="S45" s="509"/>
      <c r="T45" s="509"/>
      <c r="U45" s="509"/>
      <c r="V45" s="509"/>
      <c r="W45" s="509"/>
      <c r="X45" s="509"/>
      <c r="Y45" s="509"/>
      <c r="Z45" s="509"/>
      <c r="AA45" s="509"/>
      <c r="AB45" s="509"/>
      <c r="AC45" s="509"/>
      <c r="AD45" s="509"/>
      <c r="AE45" s="509"/>
      <c r="AF45" s="509"/>
      <c r="AG45" s="509"/>
      <c r="AH45" s="509"/>
      <c r="AI45" s="509"/>
      <c r="AJ45" s="509"/>
      <c r="AK45" s="509"/>
      <c r="AL45" s="509"/>
      <c r="AM45" s="509"/>
    </row>
    <row r="46" spans="1:39" s="22" customFormat="1" ht="13.15" customHeight="1" x14ac:dyDescent="0.2">
      <c r="A46" s="24" t="s">
        <v>568</v>
      </c>
      <c r="B46" s="24" t="s">
        <v>1069</v>
      </c>
      <c r="C46" s="387"/>
      <c r="D46" s="509"/>
      <c r="E46" s="513"/>
      <c r="F46" s="509"/>
      <c r="G46" s="509"/>
      <c r="H46" s="509"/>
      <c r="I46" s="509"/>
      <c r="J46" s="509"/>
      <c r="K46" s="509"/>
      <c r="L46" s="509"/>
      <c r="M46" s="513"/>
      <c r="N46" s="513"/>
      <c r="O46" s="513"/>
      <c r="P46" s="513"/>
      <c r="Q46" s="513"/>
      <c r="R46" s="513"/>
      <c r="S46" s="513"/>
      <c r="T46" s="513"/>
      <c r="U46" s="513"/>
      <c r="V46" s="513"/>
      <c r="W46" s="513"/>
      <c r="X46" s="513"/>
      <c r="Y46" s="513"/>
      <c r="Z46" s="513"/>
      <c r="AA46" s="513"/>
      <c r="AB46" s="513"/>
      <c r="AC46" s="513"/>
      <c r="AD46" s="513"/>
      <c r="AE46" s="513"/>
      <c r="AF46" s="513"/>
      <c r="AG46" s="513"/>
      <c r="AH46" s="513"/>
      <c r="AI46" s="464"/>
      <c r="AJ46" s="464"/>
      <c r="AK46" s="464"/>
      <c r="AL46" s="464"/>
      <c r="AM46" s="464"/>
    </row>
    <row r="47" spans="1:39" s="8" customFormat="1" ht="13.15" customHeight="1" x14ac:dyDescent="0.2">
      <c r="A47" s="386" t="s">
        <v>802</v>
      </c>
      <c r="B47" s="386" t="s">
        <v>1069</v>
      </c>
      <c r="C47" s="387"/>
      <c r="D47" s="509"/>
      <c r="E47" s="509"/>
      <c r="F47" s="509"/>
      <c r="G47" s="509"/>
      <c r="H47" s="509"/>
      <c r="I47" s="509"/>
      <c r="J47" s="509"/>
      <c r="K47" s="509"/>
      <c r="L47" s="509"/>
      <c r="M47" s="509"/>
      <c r="N47" s="509"/>
      <c r="O47" s="509"/>
      <c r="P47" s="509"/>
      <c r="Q47" s="509"/>
      <c r="R47" s="509"/>
      <c r="S47" s="509"/>
      <c r="T47" s="509"/>
      <c r="U47" s="509"/>
      <c r="V47" s="509"/>
      <c r="W47" s="509"/>
      <c r="X47" s="509"/>
      <c r="Y47" s="509"/>
      <c r="Z47" s="509"/>
      <c r="AA47" s="509"/>
      <c r="AB47" s="509"/>
      <c r="AC47" s="509"/>
      <c r="AD47" s="509"/>
      <c r="AE47" s="509"/>
      <c r="AF47" s="509"/>
      <c r="AG47" s="509"/>
      <c r="AH47" s="509"/>
      <c r="AI47" s="509"/>
      <c r="AJ47" s="509"/>
      <c r="AK47" s="509"/>
      <c r="AL47" s="509"/>
      <c r="AM47" s="509"/>
    </row>
    <row r="48" spans="1:39" ht="13.15" customHeight="1" x14ac:dyDescent="0.2">
      <c r="A48" s="198" t="s">
        <v>564</v>
      </c>
      <c r="B48" s="198"/>
      <c r="C48" s="496" t="s">
        <v>1079</v>
      </c>
      <c r="D48" s="508"/>
      <c r="E48" s="508"/>
      <c r="F48" s="508"/>
      <c r="G48" s="508"/>
      <c r="H48" s="508"/>
      <c r="I48" s="508"/>
      <c r="J48" s="508"/>
      <c r="K48" s="508"/>
      <c r="L48" s="508"/>
      <c r="M48" s="508"/>
      <c r="N48" s="508"/>
      <c r="O48" s="508"/>
      <c r="P48" s="508"/>
      <c r="Q48" s="508"/>
      <c r="R48" s="508"/>
      <c r="S48" s="508"/>
      <c r="T48" s="508"/>
      <c r="U48" s="508"/>
      <c r="V48" s="508"/>
      <c r="W48" s="508"/>
      <c r="X48" s="508"/>
      <c r="Y48" s="508"/>
      <c r="Z48" s="508"/>
      <c r="AA48" s="508"/>
      <c r="AB48" s="508"/>
      <c r="AC48" s="508"/>
      <c r="AD48" s="508"/>
      <c r="AE48" s="508"/>
      <c r="AF48" s="508"/>
      <c r="AG48" s="508"/>
      <c r="AH48" s="508"/>
      <c r="AI48" s="508"/>
      <c r="AJ48" s="508"/>
      <c r="AK48" s="508"/>
      <c r="AL48" s="508"/>
      <c r="AM48" s="508"/>
    </row>
    <row r="49" spans="1:39" s="22" customFormat="1" ht="13.15" customHeight="1" x14ac:dyDescent="0.2">
      <c r="A49" s="34" t="s">
        <v>566</v>
      </c>
      <c r="B49" s="34" t="s">
        <v>1069</v>
      </c>
      <c r="C49" s="387"/>
      <c r="D49" s="509"/>
      <c r="E49" s="513"/>
      <c r="F49" s="513"/>
      <c r="G49" s="513"/>
      <c r="H49" s="513"/>
      <c r="I49" s="513"/>
      <c r="J49" s="513"/>
      <c r="K49" s="513"/>
      <c r="L49" s="513"/>
      <c r="M49" s="513"/>
      <c r="N49" s="513"/>
      <c r="O49" s="513"/>
      <c r="P49" s="513"/>
      <c r="Q49" s="513"/>
      <c r="R49" s="513"/>
      <c r="S49" s="513"/>
      <c r="T49" s="513"/>
      <c r="U49" s="513"/>
      <c r="V49" s="513"/>
      <c r="W49" s="513"/>
      <c r="X49" s="513"/>
      <c r="Y49" s="513"/>
      <c r="Z49" s="513"/>
      <c r="AA49" s="513"/>
      <c r="AB49" s="513"/>
      <c r="AC49" s="513"/>
      <c r="AD49" s="513"/>
      <c r="AE49" s="513"/>
      <c r="AF49" s="513"/>
      <c r="AG49" s="513"/>
      <c r="AH49" s="513"/>
      <c r="AI49" s="513"/>
      <c r="AJ49" s="513"/>
      <c r="AK49" s="513"/>
      <c r="AL49" s="513"/>
      <c r="AM49" s="513"/>
    </row>
    <row r="50" spans="1:39" s="22" customFormat="1" ht="13.15" customHeight="1" x14ac:dyDescent="0.2">
      <c r="A50" s="34" t="s">
        <v>568</v>
      </c>
      <c r="B50" s="34" t="s">
        <v>1069</v>
      </c>
      <c r="C50" s="387"/>
      <c r="D50" s="509"/>
      <c r="E50" s="513"/>
      <c r="F50" s="513"/>
      <c r="G50" s="513"/>
      <c r="H50" s="513"/>
      <c r="I50" s="513"/>
      <c r="J50" s="513"/>
      <c r="K50" s="513"/>
      <c r="L50" s="513"/>
      <c r="M50" s="513"/>
      <c r="N50" s="513"/>
      <c r="O50" s="513"/>
      <c r="P50" s="513"/>
      <c r="Q50" s="513"/>
      <c r="R50" s="513"/>
      <c r="S50" s="513"/>
      <c r="T50" s="513"/>
      <c r="U50" s="513"/>
      <c r="V50" s="513"/>
      <c r="W50" s="513"/>
      <c r="X50" s="513"/>
      <c r="Y50" s="513"/>
      <c r="Z50" s="513"/>
      <c r="AA50" s="513"/>
      <c r="AB50" s="513"/>
      <c r="AC50" s="513"/>
      <c r="AD50" s="513"/>
      <c r="AE50" s="513"/>
      <c r="AF50" s="513"/>
      <c r="AG50" s="513"/>
      <c r="AH50" s="513"/>
      <c r="AI50" s="513"/>
      <c r="AJ50" s="513"/>
      <c r="AK50" s="513"/>
      <c r="AL50" s="513"/>
      <c r="AM50" s="513"/>
    </row>
    <row r="51" spans="1:39" s="22" customFormat="1" ht="13.15" customHeight="1" x14ac:dyDescent="0.2">
      <c r="A51" s="36" t="s">
        <v>802</v>
      </c>
      <c r="B51" s="36" t="s">
        <v>1069</v>
      </c>
      <c r="C51" s="387"/>
      <c r="D51" s="509"/>
      <c r="E51" s="513"/>
      <c r="F51" s="513"/>
      <c r="G51" s="513"/>
      <c r="H51" s="513"/>
      <c r="I51" s="513"/>
      <c r="J51" s="513"/>
      <c r="K51" s="513"/>
      <c r="L51" s="513"/>
      <c r="M51" s="513"/>
      <c r="N51" s="513"/>
      <c r="O51" s="513"/>
      <c r="P51" s="513"/>
      <c r="Q51" s="513"/>
      <c r="R51" s="513"/>
      <c r="S51" s="513"/>
      <c r="T51" s="513"/>
      <c r="U51" s="513"/>
      <c r="V51" s="513"/>
      <c r="W51" s="513"/>
      <c r="X51" s="513"/>
      <c r="Y51" s="513"/>
      <c r="Z51" s="513"/>
      <c r="AA51" s="513"/>
      <c r="AB51" s="513"/>
      <c r="AC51" s="513"/>
      <c r="AD51" s="513"/>
      <c r="AE51" s="513"/>
      <c r="AF51" s="513"/>
      <c r="AG51" s="513"/>
      <c r="AH51" s="513"/>
      <c r="AI51" s="513"/>
      <c r="AJ51" s="513"/>
      <c r="AK51" s="513"/>
      <c r="AL51" s="513"/>
      <c r="AM51" s="513"/>
    </row>
    <row r="52" spans="1:39" s="22" customFormat="1" ht="13.15" customHeight="1" x14ac:dyDescent="0.2">
      <c r="A52" s="34" t="s">
        <v>129</v>
      </c>
      <c r="B52" s="24" t="s">
        <v>1069</v>
      </c>
      <c r="C52" s="387"/>
      <c r="D52" s="509"/>
      <c r="E52" s="265"/>
      <c r="F52" s="265"/>
      <c r="G52" s="265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5"/>
      <c r="AE52" s="265"/>
      <c r="AF52" s="265"/>
      <c r="AG52" s="265"/>
      <c r="AH52" s="265"/>
      <c r="AI52" s="265"/>
      <c r="AJ52" s="265"/>
      <c r="AK52" s="265"/>
      <c r="AL52" s="265"/>
      <c r="AM52" s="265"/>
    </row>
    <row r="53" spans="1:39" s="22" customFormat="1" ht="13.15" customHeight="1" x14ac:dyDescent="0.2">
      <c r="A53" s="34" t="s">
        <v>804</v>
      </c>
      <c r="B53" s="24" t="s">
        <v>1069</v>
      </c>
      <c r="C53" s="387"/>
      <c r="D53" s="509"/>
      <c r="E53" s="509"/>
      <c r="F53" s="265"/>
      <c r="G53" s="265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65"/>
      <c r="AE53" s="265"/>
      <c r="AF53" s="265"/>
      <c r="AG53" s="265"/>
      <c r="AH53" s="265"/>
      <c r="AI53" s="265"/>
      <c r="AJ53" s="265"/>
      <c r="AK53" s="265"/>
      <c r="AL53" s="265"/>
      <c r="AM53" s="265"/>
    </row>
    <row r="54" spans="1:39" s="22" customFormat="1" ht="13.15" customHeight="1" x14ac:dyDescent="0.2">
      <c r="A54" s="34" t="s">
        <v>137</v>
      </c>
      <c r="B54" s="24" t="s">
        <v>1074</v>
      </c>
      <c r="C54" s="387"/>
      <c r="D54" s="509"/>
      <c r="E54" s="509"/>
      <c r="F54" s="265"/>
      <c r="G54" s="265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65"/>
      <c r="AE54" s="265"/>
      <c r="AF54" s="265"/>
      <c r="AG54" s="265"/>
      <c r="AH54" s="265"/>
      <c r="AI54" s="265"/>
      <c r="AJ54" s="265"/>
      <c r="AK54" s="265"/>
      <c r="AL54" s="265"/>
      <c r="AM54" s="265"/>
    </row>
    <row r="55" spans="1:39" s="22" customFormat="1" ht="13.15" customHeight="1" x14ac:dyDescent="0.2">
      <c r="A55" s="34" t="s">
        <v>805</v>
      </c>
      <c r="B55" s="24" t="s">
        <v>1074</v>
      </c>
      <c r="C55" s="387"/>
      <c r="D55" s="509"/>
      <c r="E55" s="509"/>
      <c r="F55" s="265"/>
      <c r="G55" s="265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65"/>
      <c r="AE55" s="265"/>
      <c r="AF55" s="265"/>
      <c r="AG55" s="265"/>
      <c r="AH55" s="265"/>
      <c r="AI55" s="265"/>
      <c r="AJ55" s="265"/>
      <c r="AK55" s="265"/>
      <c r="AL55" s="265"/>
      <c r="AM55" s="265"/>
    </row>
    <row r="56" spans="1:39" s="22" customFormat="1" ht="13.15" customHeight="1" x14ac:dyDescent="0.2">
      <c r="A56" s="34" t="s">
        <v>139</v>
      </c>
      <c r="B56" s="24" t="s">
        <v>1074</v>
      </c>
      <c r="C56" s="387"/>
      <c r="D56" s="509"/>
      <c r="E56" s="509"/>
      <c r="F56" s="265"/>
      <c r="G56" s="265"/>
      <c r="H56" s="265"/>
      <c r="I56" s="265"/>
      <c r="J56" s="265"/>
      <c r="K56" s="265"/>
      <c r="L56" s="265"/>
      <c r="M56" s="265"/>
      <c r="N56" s="265"/>
      <c r="O56" s="265"/>
      <c r="P56" s="265"/>
      <c r="Q56" s="265"/>
      <c r="R56" s="265"/>
      <c r="S56" s="265"/>
      <c r="T56" s="265"/>
      <c r="U56" s="265"/>
      <c r="V56" s="265"/>
      <c r="W56" s="265"/>
      <c r="X56" s="265"/>
      <c r="Y56" s="265"/>
      <c r="Z56" s="265"/>
      <c r="AA56" s="265"/>
      <c r="AB56" s="265"/>
      <c r="AC56" s="265"/>
      <c r="AD56" s="265"/>
      <c r="AE56" s="265"/>
      <c r="AF56" s="265"/>
      <c r="AG56" s="265"/>
      <c r="AH56" s="265"/>
      <c r="AI56" s="265"/>
      <c r="AJ56" s="265"/>
      <c r="AK56" s="265"/>
      <c r="AL56" s="265"/>
      <c r="AM56" s="265"/>
    </row>
    <row r="57" spans="1:39" s="22" customFormat="1" ht="13.15" customHeight="1" x14ac:dyDescent="0.2">
      <c r="A57" s="34" t="s">
        <v>806</v>
      </c>
      <c r="B57" s="24" t="s">
        <v>1074</v>
      </c>
      <c r="C57" s="387"/>
      <c r="D57" s="509"/>
      <c r="E57" s="509"/>
      <c r="F57" s="265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5"/>
      <c r="AE57" s="265"/>
      <c r="AF57" s="265"/>
      <c r="AG57" s="265"/>
      <c r="AH57" s="265"/>
      <c r="AI57" s="265"/>
      <c r="AJ57" s="265"/>
      <c r="AK57" s="265"/>
      <c r="AL57" s="265"/>
      <c r="AM57" s="265"/>
    </row>
    <row r="58" spans="1:39" ht="13.15" customHeight="1" x14ac:dyDescent="0.2">
      <c r="A58" s="198" t="s">
        <v>867</v>
      </c>
      <c r="B58" s="198"/>
      <c r="C58" s="496" t="s">
        <v>1079</v>
      </c>
      <c r="D58" s="508"/>
      <c r="E58" s="508"/>
      <c r="F58" s="508"/>
      <c r="G58" s="508"/>
      <c r="H58" s="508"/>
      <c r="I58" s="508"/>
      <c r="J58" s="508"/>
      <c r="K58" s="508"/>
      <c r="L58" s="508"/>
      <c r="M58" s="508"/>
      <c r="N58" s="508"/>
      <c r="O58" s="508"/>
      <c r="P58" s="508"/>
      <c r="Q58" s="508"/>
      <c r="R58" s="508"/>
      <c r="S58" s="508"/>
      <c r="T58" s="508"/>
      <c r="U58" s="508"/>
      <c r="V58" s="508"/>
      <c r="W58" s="508"/>
      <c r="X58" s="508"/>
      <c r="Y58" s="508"/>
      <c r="Z58" s="508"/>
      <c r="AA58" s="508"/>
      <c r="AB58" s="508"/>
      <c r="AC58" s="508"/>
      <c r="AD58" s="508"/>
      <c r="AE58" s="508"/>
      <c r="AF58" s="508"/>
      <c r="AG58" s="508"/>
      <c r="AH58" s="508"/>
      <c r="AI58" s="508"/>
      <c r="AJ58" s="508"/>
      <c r="AK58" s="508"/>
      <c r="AL58" s="508"/>
      <c r="AM58" s="508"/>
    </row>
    <row r="59" spans="1:39" s="22" customFormat="1" ht="13.15" customHeight="1" x14ac:dyDescent="0.2">
      <c r="A59" s="34" t="s">
        <v>799</v>
      </c>
      <c r="B59" s="34" t="s">
        <v>1069</v>
      </c>
      <c r="C59" s="387"/>
      <c r="D59" s="509"/>
      <c r="E59" s="513"/>
      <c r="F59" s="513"/>
      <c r="G59" s="513"/>
      <c r="H59" s="513"/>
      <c r="I59" s="513"/>
      <c r="J59" s="513"/>
      <c r="K59" s="513"/>
      <c r="L59" s="513"/>
      <c r="M59" s="513"/>
      <c r="N59" s="513"/>
      <c r="O59" s="513"/>
      <c r="P59" s="513"/>
      <c r="Q59" s="513"/>
      <c r="R59" s="513"/>
      <c r="S59" s="513"/>
      <c r="T59" s="513"/>
      <c r="U59" s="513"/>
      <c r="V59" s="513"/>
      <c r="W59" s="513"/>
      <c r="X59" s="513"/>
      <c r="Y59" s="513"/>
      <c r="Z59" s="513"/>
      <c r="AA59" s="513"/>
      <c r="AB59" s="513"/>
      <c r="AC59" s="513"/>
      <c r="AD59" s="513"/>
      <c r="AE59" s="513"/>
      <c r="AF59" s="513"/>
      <c r="AG59" s="513"/>
      <c r="AH59" s="513"/>
      <c r="AI59" s="513"/>
      <c r="AJ59" s="513"/>
      <c r="AK59" s="513"/>
      <c r="AL59" s="513"/>
      <c r="AM59" s="513"/>
    </row>
    <row r="60" spans="1:39" s="22" customFormat="1" ht="13.15" customHeight="1" x14ac:dyDescent="0.2">
      <c r="A60" s="36" t="s">
        <v>802</v>
      </c>
      <c r="B60" s="36" t="s">
        <v>1069</v>
      </c>
      <c r="C60" s="387"/>
      <c r="D60" s="509"/>
      <c r="E60" s="513"/>
      <c r="F60" s="513"/>
      <c r="G60" s="513"/>
      <c r="H60" s="513"/>
      <c r="I60" s="513"/>
      <c r="J60" s="513"/>
      <c r="K60" s="513"/>
      <c r="L60" s="513"/>
      <c r="M60" s="513"/>
      <c r="N60" s="513"/>
      <c r="O60" s="513"/>
      <c r="P60" s="513"/>
      <c r="Q60" s="513"/>
      <c r="R60" s="513"/>
      <c r="S60" s="513"/>
      <c r="T60" s="513"/>
      <c r="U60" s="513"/>
      <c r="V60" s="513"/>
      <c r="W60" s="513"/>
      <c r="X60" s="513"/>
      <c r="Y60" s="513"/>
      <c r="Z60" s="513"/>
      <c r="AA60" s="513"/>
      <c r="AB60" s="513"/>
      <c r="AC60" s="513"/>
      <c r="AD60" s="513"/>
      <c r="AE60" s="513"/>
      <c r="AF60" s="513"/>
      <c r="AG60" s="513"/>
      <c r="AH60" s="513"/>
      <c r="AI60" s="513"/>
      <c r="AJ60" s="513"/>
      <c r="AK60" s="513"/>
      <c r="AL60" s="513"/>
      <c r="AM60" s="513"/>
    </row>
    <row r="61" spans="1:39" s="22" customFormat="1" ht="13.15" customHeight="1" x14ac:dyDescent="0.2">
      <c r="A61" s="36" t="s">
        <v>425</v>
      </c>
      <c r="B61" s="36" t="s">
        <v>1074</v>
      </c>
      <c r="C61" s="387"/>
      <c r="D61" s="509"/>
      <c r="E61" s="513"/>
      <c r="F61" s="513"/>
      <c r="G61" s="513"/>
      <c r="H61" s="513"/>
      <c r="I61" s="513"/>
      <c r="J61" s="513"/>
      <c r="K61" s="513"/>
      <c r="L61" s="513"/>
      <c r="M61" s="513"/>
      <c r="N61" s="513"/>
      <c r="O61" s="513"/>
      <c r="P61" s="513"/>
      <c r="Q61" s="513"/>
      <c r="R61" s="513"/>
      <c r="S61" s="513"/>
      <c r="T61" s="513"/>
      <c r="U61" s="513"/>
      <c r="V61" s="513"/>
      <c r="W61" s="513"/>
      <c r="X61" s="513"/>
      <c r="Y61" s="513"/>
      <c r="Z61" s="513"/>
      <c r="AA61" s="513"/>
      <c r="AB61" s="513"/>
      <c r="AC61" s="513"/>
      <c r="AD61" s="513"/>
      <c r="AE61" s="513"/>
      <c r="AF61" s="513"/>
      <c r="AG61" s="513"/>
      <c r="AH61" s="513"/>
      <c r="AI61" s="513"/>
      <c r="AJ61" s="513"/>
      <c r="AK61" s="513"/>
      <c r="AL61" s="513"/>
      <c r="AM61" s="513"/>
    </row>
    <row r="62" spans="1:39" s="22" customFormat="1" ht="13.15" customHeight="1" x14ac:dyDescent="0.2">
      <c r="A62" s="36" t="s">
        <v>808</v>
      </c>
      <c r="B62" s="36" t="s">
        <v>1074</v>
      </c>
      <c r="C62" s="387"/>
      <c r="D62" s="509"/>
      <c r="E62" s="513"/>
      <c r="F62" s="513"/>
      <c r="G62" s="513"/>
      <c r="H62" s="513"/>
      <c r="I62" s="513"/>
      <c r="J62" s="513"/>
      <c r="K62" s="513"/>
      <c r="L62" s="513"/>
      <c r="M62" s="513"/>
      <c r="N62" s="513"/>
      <c r="O62" s="513"/>
      <c r="P62" s="513"/>
      <c r="Q62" s="513"/>
      <c r="R62" s="513"/>
      <c r="S62" s="513"/>
      <c r="T62" s="513"/>
      <c r="U62" s="513"/>
      <c r="V62" s="513"/>
      <c r="W62" s="513"/>
      <c r="X62" s="513"/>
      <c r="Y62" s="513"/>
      <c r="Z62" s="513"/>
      <c r="AA62" s="513"/>
      <c r="AB62" s="513"/>
      <c r="AC62" s="513"/>
      <c r="AD62" s="513"/>
      <c r="AE62" s="513"/>
      <c r="AF62" s="513"/>
      <c r="AG62" s="513"/>
      <c r="AH62" s="513"/>
      <c r="AI62" s="513"/>
      <c r="AJ62" s="513"/>
      <c r="AK62" s="513"/>
      <c r="AL62" s="513"/>
      <c r="AM62" s="513"/>
    </row>
    <row r="63" spans="1:39" s="8" customFormat="1" ht="13.15" customHeight="1" x14ac:dyDescent="0.2">
      <c r="A63" s="24" t="s">
        <v>809</v>
      </c>
      <c r="B63" s="24" t="s">
        <v>1074</v>
      </c>
      <c r="C63" s="166"/>
      <c r="D63" s="509"/>
      <c r="E63" s="509"/>
      <c r="F63" s="509"/>
      <c r="G63" s="509"/>
      <c r="H63" s="509"/>
      <c r="I63" s="509"/>
      <c r="J63" s="509"/>
      <c r="K63" s="509"/>
      <c r="L63" s="509"/>
      <c r="M63" s="509"/>
      <c r="N63" s="509"/>
      <c r="O63" s="509"/>
      <c r="P63" s="509"/>
      <c r="Q63" s="509"/>
      <c r="R63" s="509"/>
      <c r="S63" s="509"/>
      <c r="T63" s="509"/>
      <c r="U63" s="509"/>
      <c r="V63" s="509"/>
      <c r="W63" s="509"/>
      <c r="X63" s="509"/>
      <c r="Y63" s="509"/>
      <c r="Z63" s="509"/>
      <c r="AA63" s="509"/>
      <c r="AB63" s="509"/>
      <c r="AC63" s="509"/>
      <c r="AD63" s="509"/>
      <c r="AE63" s="509"/>
      <c r="AF63" s="509"/>
      <c r="AG63" s="509"/>
      <c r="AH63" s="509"/>
      <c r="AI63" s="509"/>
      <c r="AJ63" s="509"/>
      <c r="AK63" s="509"/>
      <c r="AL63" s="509"/>
      <c r="AM63" s="509"/>
    </row>
    <row r="64" spans="1:39" s="8" customFormat="1" ht="13.15" customHeight="1" x14ac:dyDescent="0.2">
      <c r="A64" s="24" t="s">
        <v>1081</v>
      </c>
      <c r="B64" s="24" t="s">
        <v>1074</v>
      </c>
      <c r="C64" s="166"/>
      <c r="D64" s="509"/>
      <c r="E64" s="509"/>
      <c r="F64" s="509"/>
      <c r="G64" s="509"/>
      <c r="H64" s="509"/>
      <c r="I64" s="509"/>
      <c r="J64" s="509"/>
      <c r="K64" s="509"/>
      <c r="L64" s="509"/>
      <c r="M64" s="509"/>
      <c r="N64" s="509"/>
      <c r="O64" s="509"/>
      <c r="P64" s="509"/>
      <c r="Q64" s="509"/>
      <c r="R64" s="509"/>
      <c r="S64" s="509"/>
      <c r="T64" s="509"/>
      <c r="U64" s="509"/>
      <c r="V64" s="509"/>
      <c r="W64" s="509"/>
      <c r="X64" s="509"/>
      <c r="Y64" s="509"/>
      <c r="Z64" s="509"/>
      <c r="AA64" s="509"/>
      <c r="AB64" s="509"/>
      <c r="AC64" s="509"/>
      <c r="AD64" s="509"/>
      <c r="AE64" s="509"/>
      <c r="AF64" s="509"/>
      <c r="AG64" s="509"/>
      <c r="AH64" s="509"/>
      <c r="AI64" s="509"/>
      <c r="AJ64" s="509"/>
      <c r="AK64" s="509"/>
      <c r="AL64" s="509"/>
      <c r="AM64" s="509"/>
    </row>
    <row r="65" spans="1:44" s="8" customFormat="1" ht="13.15" customHeight="1" x14ac:dyDescent="0.2">
      <c r="A65" s="24" t="s">
        <v>153</v>
      </c>
      <c r="B65" s="24" t="s">
        <v>1074</v>
      </c>
      <c r="C65" s="166"/>
      <c r="D65" s="509"/>
      <c r="E65" s="509"/>
      <c r="F65" s="509"/>
      <c r="G65" s="509"/>
      <c r="H65" s="509"/>
      <c r="I65" s="509"/>
      <c r="J65" s="509"/>
      <c r="K65" s="509"/>
      <c r="L65" s="509"/>
      <c r="M65" s="509"/>
      <c r="N65" s="509"/>
      <c r="O65" s="509"/>
      <c r="P65" s="509"/>
      <c r="Q65" s="509"/>
      <c r="R65" s="509"/>
      <c r="S65" s="509"/>
      <c r="T65" s="509"/>
      <c r="U65" s="509"/>
      <c r="V65" s="509"/>
      <c r="W65" s="509"/>
      <c r="X65" s="509"/>
      <c r="Y65" s="509"/>
      <c r="Z65" s="509"/>
      <c r="AA65" s="509"/>
      <c r="AB65" s="509"/>
      <c r="AC65" s="509"/>
      <c r="AD65" s="509"/>
      <c r="AE65" s="509"/>
      <c r="AF65" s="509"/>
      <c r="AG65" s="509"/>
      <c r="AH65" s="509"/>
      <c r="AI65" s="509"/>
      <c r="AJ65" s="509"/>
      <c r="AK65" s="509"/>
      <c r="AL65" s="509"/>
      <c r="AM65" s="509"/>
    </row>
    <row r="66" spans="1:44" s="22" customFormat="1" ht="13.15" customHeight="1" x14ac:dyDescent="0.2">
      <c r="A66" s="24" t="s">
        <v>811</v>
      </c>
      <c r="B66" s="24" t="s">
        <v>1074</v>
      </c>
      <c r="C66" s="387"/>
      <c r="D66" s="509"/>
      <c r="E66" s="509"/>
      <c r="F66" s="509"/>
      <c r="G66" s="509"/>
      <c r="H66" s="509"/>
      <c r="I66" s="509"/>
      <c r="J66" s="509"/>
      <c r="K66" s="509"/>
      <c r="L66" s="509"/>
      <c r="M66" s="509"/>
      <c r="N66" s="509"/>
      <c r="O66" s="509"/>
      <c r="P66" s="509"/>
      <c r="Q66" s="509"/>
      <c r="R66" s="509"/>
      <c r="S66" s="509"/>
      <c r="T66" s="509"/>
      <c r="U66" s="509"/>
      <c r="V66" s="509"/>
      <c r="W66" s="509"/>
      <c r="X66" s="509"/>
      <c r="Y66" s="509"/>
      <c r="Z66" s="509"/>
      <c r="AA66" s="509"/>
      <c r="AB66" s="509"/>
      <c r="AC66" s="509"/>
      <c r="AD66" s="509"/>
      <c r="AE66" s="509"/>
      <c r="AF66" s="509"/>
      <c r="AG66" s="509"/>
      <c r="AH66" s="509"/>
      <c r="AI66" s="509"/>
      <c r="AJ66" s="509"/>
      <c r="AK66" s="509"/>
      <c r="AL66" s="509"/>
      <c r="AM66" s="509"/>
      <c r="AN66" s="511"/>
      <c r="AO66" s="511"/>
      <c r="AP66" s="511"/>
      <c r="AQ66" s="511"/>
      <c r="AR66" s="511"/>
    </row>
    <row r="67" spans="1:44" ht="13.15" customHeight="1" x14ac:dyDescent="0.2">
      <c r="A67" s="198" t="s">
        <v>868</v>
      </c>
      <c r="B67" s="198"/>
      <c r="C67" s="496" t="s">
        <v>1079</v>
      </c>
      <c r="D67" s="508"/>
      <c r="E67" s="508"/>
      <c r="F67" s="508"/>
      <c r="G67" s="508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8"/>
      <c r="S67" s="508"/>
      <c r="T67" s="508"/>
      <c r="U67" s="508"/>
      <c r="V67" s="508"/>
      <c r="W67" s="508"/>
      <c r="X67" s="508"/>
      <c r="Y67" s="508"/>
      <c r="Z67" s="508"/>
      <c r="AA67" s="508"/>
      <c r="AB67" s="508"/>
      <c r="AC67" s="508"/>
      <c r="AD67" s="508"/>
      <c r="AE67" s="508"/>
      <c r="AF67" s="508"/>
      <c r="AG67" s="508"/>
      <c r="AH67" s="508"/>
      <c r="AI67" s="508"/>
      <c r="AJ67" s="508"/>
      <c r="AK67" s="508"/>
      <c r="AL67" s="508"/>
      <c r="AM67" s="508"/>
      <c r="AN67" s="401"/>
      <c r="AO67" s="401"/>
      <c r="AP67" s="401"/>
      <c r="AQ67" s="401"/>
      <c r="AR67" s="401"/>
    </row>
    <row r="68" spans="1:44" s="8" customFormat="1" ht="13.15" customHeight="1" x14ac:dyDescent="0.2">
      <c r="A68" s="24" t="s">
        <v>802</v>
      </c>
      <c r="B68" s="24" t="s">
        <v>1069</v>
      </c>
      <c r="C68" s="166"/>
      <c r="D68" s="509"/>
      <c r="E68" s="509"/>
      <c r="F68" s="509"/>
      <c r="G68" s="509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09"/>
      <c r="S68" s="509"/>
      <c r="T68" s="509"/>
      <c r="U68" s="509"/>
      <c r="V68" s="509"/>
      <c r="W68" s="509"/>
      <c r="X68" s="509"/>
      <c r="Y68" s="509"/>
      <c r="Z68" s="509"/>
      <c r="AA68" s="509"/>
      <c r="AB68" s="509"/>
      <c r="AC68" s="509"/>
      <c r="AD68" s="509"/>
      <c r="AE68" s="509"/>
      <c r="AF68" s="509"/>
      <c r="AG68" s="509"/>
      <c r="AH68" s="509"/>
      <c r="AI68" s="509"/>
      <c r="AJ68" s="509"/>
      <c r="AK68" s="509"/>
      <c r="AL68" s="509"/>
      <c r="AM68" s="509"/>
    </row>
    <row r="69" spans="1:44" s="8" customFormat="1" ht="13.15" customHeight="1" x14ac:dyDescent="0.2">
      <c r="A69" s="386" t="s">
        <v>145</v>
      </c>
      <c r="B69" s="386" t="s">
        <v>1074</v>
      </c>
      <c r="C69" s="166"/>
      <c r="D69" s="509"/>
      <c r="E69" s="509"/>
      <c r="F69" s="509"/>
      <c r="G69" s="509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09"/>
      <c r="S69" s="509"/>
      <c r="T69" s="509"/>
      <c r="U69" s="509"/>
      <c r="V69" s="509"/>
      <c r="W69" s="509"/>
      <c r="X69" s="509"/>
      <c r="Y69" s="509"/>
      <c r="Z69" s="509"/>
      <c r="AA69" s="509"/>
      <c r="AB69" s="509"/>
      <c r="AC69" s="509"/>
      <c r="AD69" s="509"/>
      <c r="AE69" s="509"/>
      <c r="AF69" s="509"/>
      <c r="AG69" s="509"/>
      <c r="AH69" s="509"/>
      <c r="AI69" s="509"/>
      <c r="AJ69" s="509"/>
      <c r="AK69" s="509"/>
      <c r="AL69" s="509"/>
      <c r="AM69" s="509"/>
    </row>
    <row r="70" spans="1:44" ht="13.15" customHeight="1" x14ac:dyDescent="0.2">
      <c r="A70" s="198" t="s">
        <v>1082</v>
      </c>
      <c r="B70" s="198"/>
      <c r="C70" s="496" t="s">
        <v>1079</v>
      </c>
      <c r="D70" s="508"/>
      <c r="E70" s="508"/>
      <c r="F70" s="508"/>
      <c r="G70" s="508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8"/>
      <c r="S70" s="508"/>
      <c r="T70" s="508"/>
      <c r="U70" s="508"/>
      <c r="V70" s="508"/>
      <c r="W70" s="508"/>
      <c r="X70" s="508"/>
      <c r="Y70" s="508"/>
      <c r="Z70" s="508"/>
      <c r="AA70" s="508"/>
      <c r="AB70" s="508"/>
      <c r="AC70" s="508"/>
      <c r="AD70" s="508"/>
      <c r="AE70" s="508"/>
      <c r="AF70" s="508"/>
      <c r="AG70" s="508"/>
      <c r="AH70" s="508"/>
      <c r="AI70" s="508"/>
      <c r="AJ70" s="508"/>
      <c r="AK70" s="508"/>
      <c r="AL70" s="508"/>
      <c r="AM70" s="508"/>
      <c r="AN70" s="401"/>
      <c r="AO70" s="401"/>
      <c r="AP70" s="401"/>
      <c r="AQ70" s="401"/>
      <c r="AR70" s="401"/>
    </row>
    <row r="71" spans="1:44" s="199" customFormat="1" ht="13.15" customHeight="1" x14ac:dyDescent="0.2">
      <c r="A71" s="24" t="s">
        <v>1083</v>
      </c>
      <c r="B71" s="24" t="s">
        <v>1084</v>
      </c>
      <c r="C71" s="166"/>
      <c r="D71" s="509"/>
      <c r="E71" s="509"/>
      <c r="F71" s="509"/>
      <c r="G71" s="509"/>
      <c r="H71" s="509"/>
      <c r="I71" s="509"/>
      <c r="J71" s="509"/>
      <c r="K71" s="509"/>
      <c r="L71" s="509"/>
      <c r="M71" s="509"/>
      <c r="N71" s="509"/>
      <c r="O71" s="509"/>
      <c r="P71" s="509"/>
      <c r="Q71" s="509"/>
      <c r="R71" s="509"/>
      <c r="S71" s="509"/>
      <c r="T71" s="509"/>
      <c r="U71" s="509"/>
      <c r="V71" s="509"/>
      <c r="W71" s="509"/>
      <c r="X71" s="509"/>
      <c r="Y71" s="509"/>
      <c r="Z71" s="509"/>
      <c r="AA71" s="509"/>
      <c r="AB71" s="509"/>
      <c r="AC71" s="509"/>
      <c r="AD71" s="509"/>
      <c r="AE71" s="509"/>
      <c r="AF71" s="509"/>
      <c r="AG71" s="509"/>
      <c r="AH71" s="509"/>
      <c r="AI71" s="509"/>
      <c r="AJ71" s="509"/>
      <c r="AK71" s="509"/>
      <c r="AL71" s="509"/>
      <c r="AM71" s="509"/>
    </row>
    <row r="72" spans="1:44" s="199" customFormat="1" ht="13.15" customHeight="1" x14ac:dyDescent="0.2">
      <c r="A72" s="24" t="s">
        <v>1085</v>
      </c>
      <c r="B72" s="24" t="s">
        <v>1084</v>
      </c>
      <c r="C72" s="166"/>
      <c r="D72" s="509"/>
      <c r="E72" s="509"/>
      <c r="F72" s="509"/>
      <c r="G72" s="509"/>
      <c r="H72" s="509"/>
      <c r="I72" s="509"/>
      <c r="J72" s="509"/>
      <c r="K72" s="509"/>
      <c r="L72" s="509"/>
      <c r="M72" s="509"/>
      <c r="N72" s="509"/>
      <c r="O72" s="509"/>
      <c r="P72" s="509"/>
      <c r="Q72" s="509"/>
      <c r="R72" s="509"/>
      <c r="S72" s="509"/>
      <c r="T72" s="509"/>
      <c r="U72" s="509"/>
      <c r="V72" s="509"/>
      <c r="W72" s="509"/>
      <c r="X72" s="509"/>
      <c r="Y72" s="509"/>
      <c r="Z72" s="509"/>
      <c r="AA72" s="509"/>
      <c r="AB72" s="509"/>
      <c r="AC72" s="509"/>
      <c r="AD72" s="509"/>
      <c r="AE72" s="509"/>
      <c r="AF72" s="509"/>
      <c r="AG72" s="509"/>
      <c r="AH72" s="509"/>
      <c r="AI72" s="509"/>
      <c r="AJ72" s="509"/>
      <c r="AK72" s="509"/>
      <c r="AL72" s="509"/>
      <c r="AM72" s="509"/>
    </row>
    <row r="73" spans="1:44" s="199" customFormat="1" ht="13.15" customHeight="1" x14ac:dyDescent="0.2">
      <c r="A73" s="587" t="s">
        <v>1086</v>
      </c>
      <c r="B73" s="24" t="s">
        <v>1084</v>
      </c>
      <c r="C73" s="586"/>
      <c r="D73" s="509"/>
      <c r="E73" s="509"/>
      <c r="F73" s="509"/>
      <c r="G73" s="509"/>
      <c r="H73" s="509"/>
      <c r="I73" s="509"/>
      <c r="J73" s="509"/>
      <c r="K73" s="509"/>
      <c r="L73" s="509"/>
      <c r="M73" s="509"/>
      <c r="N73" s="509"/>
      <c r="O73" s="509"/>
      <c r="P73" s="509"/>
      <c r="Q73" s="509"/>
      <c r="R73" s="509"/>
      <c r="S73" s="509"/>
      <c r="T73" s="509"/>
      <c r="U73" s="509"/>
      <c r="V73" s="509"/>
      <c r="W73" s="509"/>
      <c r="X73" s="509"/>
      <c r="Y73" s="509"/>
      <c r="Z73" s="509"/>
      <c r="AA73" s="509"/>
      <c r="AB73" s="509"/>
      <c r="AC73" s="509"/>
      <c r="AD73" s="509"/>
      <c r="AE73" s="509"/>
      <c r="AF73" s="509"/>
      <c r="AG73" s="509"/>
      <c r="AH73" s="509"/>
      <c r="AI73" s="509"/>
      <c r="AJ73" s="509"/>
      <c r="AK73" s="509"/>
      <c r="AL73" s="509"/>
      <c r="AM73" s="509"/>
    </row>
    <row r="74" spans="1:44" s="199" customFormat="1" ht="13.15" customHeight="1" x14ac:dyDescent="0.2">
      <c r="A74" s="390" t="s">
        <v>1087</v>
      </c>
      <c r="B74" s="390" t="s">
        <v>1084</v>
      </c>
      <c r="C74" s="166"/>
      <c r="D74" s="509"/>
      <c r="E74" s="509"/>
      <c r="F74" s="509"/>
      <c r="G74" s="509"/>
      <c r="H74" s="509"/>
      <c r="I74" s="509"/>
      <c r="J74" s="509"/>
      <c r="K74" s="509"/>
      <c r="L74" s="509"/>
      <c r="M74" s="509"/>
      <c r="N74" s="509"/>
      <c r="O74" s="509"/>
      <c r="P74" s="509"/>
      <c r="Q74" s="509"/>
      <c r="R74" s="509"/>
      <c r="S74" s="509"/>
      <c r="T74" s="509"/>
      <c r="U74" s="509"/>
      <c r="V74" s="509"/>
      <c r="W74" s="509"/>
      <c r="X74" s="509"/>
      <c r="Y74" s="509"/>
      <c r="Z74" s="509"/>
      <c r="AA74" s="509"/>
      <c r="AB74" s="509"/>
      <c r="AC74" s="509"/>
      <c r="AD74" s="509"/>
      <c r="AE74" s="509"/>
      <c r="AF74" s="509"/>
      <c r="AG74" s="509"/>
      <c r="AH74" s="509"/>
      <c r="AI74" s="509"/>
      <c r="AJ74" s="509"/>
      <c r="AK74" s="509"/>
      <c r="AL74" s="509"/>
      <c r="AM74" s="509"/>
    </row>
    <row r="75" spans="1:44" ht="13.15" customHeight="1" x14ac:dyDescent="0.2">
      <c r="A75" s="401"/>
      <c r="B75" s="401"/>
      <c r="C75" s="507"/>
      <c r="D75" s="514"/>
      <c r="E75" s="514"/>
      <c r="F75" s="514"/>
      <c r="G75" s="514"/>
      <c r="H75" s="514"/>
      <c r="I75" s="514"/>
      <c r="J75" s="514"/>
      <c r="K75" s="514"/>
      <c r="L75" s="514"/>
      <c r="M75" s="514"/>
      <c r="N75" s="514"/>
      <c r="O75" s="514"/>
      <c r="P75" s="514"/>
      <c r="Q75" s="514"/>
      <c r="R75" s="514"/>
      <c r="S75" s="514"/>
      <c r="T75" s="514"/>
      <c r="U75" s="514"/>
      <c r="V75" s="514"/>
      <c r="W75" s="514"/>
      <c r="X75" s="514"/>
      <c r="Y75" s="514"/>
      <c r="Z75" s="514"/>
      <c r="AA75" s="514"/>
      <c r="AB75" s="514"/>
      <c r="AC75" s="514"/>
      <c r="AD75" s="514"/>
      <c r="AE75" s="514"/>
      <c r="AF75" s="514"/>
      <c r="AG75" s="514"/>
      <c r="AH75" s="514"/>
      <c r="AI75" s="401"/>
      <c r="AJ75" s="401"/>
      <c r="AK75" s="401"/>
      <c r="AL75" s="401"/>
      <c r="AM75" s="401"/>
      <c r="AN75" s="401"/>
      <c r="AO75" s="401"/>
      <c r="AP75" s="401"/>
      <c r="AQ75" s="401"/>
      <c r="AR75" s="401"/>
    </row>
    <row r="76" spans="1:44" s="22" customFormat="1" ht="13.15" customHeight="1" x14ac:dyDescent="0.2">
      <c r="A76" s="309" t="s">
        <v>1088</v>
      </c>
      <c r="B76" s="309"/>
      <c r="C76" s="630"/>
      <c r="D76" s="509">
        <f xml:space="preserve"> SUM( $E76:$AM76 )</f>
        <v>0</v>
      </c>
      <c r="E76" s="509">
        <v>0</v>
      </c>
      <c r="F76" s="509">
        <v>0</v>
      </c>
      <c r="G76" s="509">
        <v>0</v>
      </c>
      <c r="H76" s="509">
        <v>0</v>
      </c>
      <c r="I76" s="509">
        <v>0</v>
      </c>
      <c r="J76" s="509">
        <f>(E6+E8+E10+E11+E12+E13+E16+E19+E20+E29+E30+E31+E32+E37+E45+E47+E68+E60)*20%</f>
        <v>0</v>
      </c>
      <c r="K76" s="509">
        <f t="shared" ref="K76:AR76" si="2">(F6+F8+F10+F11+F12+F13+F16+F19+F20+F29+F30+F31+F32+F37+F45+F47+F68)*20%</f>
        <v>0</v>
      </c>
      <c r="L76" s="509">
        <f t="shared" si="2"/>
        <v>0</v>
      </c>
      <c r="M76" s="509">
        <f t="shared" si="2"/>
        <v>0</v>
      </c>
      <c r="N76" s="509">
        <f>(I6+I8+I10+I11+I12+I13+I16+I19+I20+I29+I30+I31+I32+I37+I45+I47+I68+I51+I60)*20%</f>
        <v>0</v>
      </c>
      <c r="O76" s="509">
        <f t="shared" si="2"/>
        <v>0</v>
      </c>
      <c r="P76" s="509">
        <f t="shared" si="2"/>
        <v>0</v>
      </c>
      <c r="Q76" s="509">
        <f t="shared" si="2"/>
        <v>0</v>
      </c>
      <c r="R76" s="509">
        <f>(M6+M8+M10+M11+M12+M13+M16+M19+M20+M29+M30+M31+M32+M37+M45+M47+M68+M60+M51)*20%</f>
        <v>0</v>
      </c>
      <c r="S76" s="509">
        <f t="shared" si="2"/>
        <v>0</v>
      </c>
      <c r="T76" s="509">
        <f t="shared" si="2"/>
        <v>0</v>
      </c>
      <c r="U76" s="509">
        <f t="shared" si="2"/>
        <v>0</v>
      </c>
      <c r="V76" s="509">
        <f>(Q6+Q8+Q10+Q11+Q12+Q13+Q16+Q19+Q20+Q29+Q30+Q31+Q32+Q37+Q45+Q47+Q68+Q51+Q60)*20%</f>
        <v>0</v>
      </c>
      <c r="W76" s="509">
        <f t="shared" si="2"/>
        <v>0</v>
      </c>
      <c r="X76" s="509">
        <f t="shared" si="2"/>
        <v>0</v>
      </c>
      <c r="Y76" s="509">
        <f t="shared" si="2"/>
        <v>0</v>
      </c>
      <c r="Z76" s="509">
        <f>(U6+U8+U10+U11+U12+U13+U16+U19+U20+U29+U30+U31+U32+U37+U45+U47+U68+U51+U60)*20%</f>
        <v>0</v>
      </c>
      <c r="AA76" s="509">
        <f t="shared" si="2"/>
        <v>0</v>
      </c>
      <c r="AB76" s="509">
        <f t="shared" si="2"/>
        <v>0</v>
      </c>
      <c r="AC76" s="509">
        <f t="shared" si="2"/>
        <v>0</v>
      </c>
      <c r="AD76" s="509">
        <f>(Y6+Y8+Y10+Y11+Y12+Y13+Y16+Y19+Y20+Y29+Y30+Y31+Y32+Y37+Y45+Y47+Y68+Y51+Y60)*20%</f>
        <v>0</v>
      </c>
      <c r="AE76" s="509">
        <f t="shared" si="2"/>
        <v>0</v>
      </c>
      <c r="AF76" s="509">
        <f t="shared" si="2"/>
        <v>0</v>
      </c>
      <c r="AG76" s="509">
        <f t="shared" si="2"/>
        <v>0</v>
      </c>
      <c r="AH76" s="509">
        <f>(AC6+AC8+AC10+AC11+AC12+AC13+AC16+AC19+AC20+AC29+AC30+AC31+AC32+AC37+AC45+AC47+AC68+AC51+AC60)*20%</f>
        <v>0</v>
      </c>
      <c r="AI76" s="509">
        <f t="shared" si="2"/>
        <v>0</v>
      </c>
      <c r="AJ76" s="509">
        <f t="shared" si="2"/>
        <v>0</v>
      </c>
      <c r="AK76" s="509">
        <f t="shared" si="2"/>
        <v>0</v>
      </c>
      <c r="AL76" s="509">
        <f t="shared" si="2"/>
        <v>0</v>
      </c>
      <c r="AM76" s="509">
        <f t="shared" si="2"/>
        <v>0</v>
      </c>
      <c r="AN76" s="509">
        <f t="shared" si="2"/>
        <v>0</v>
      </c>
      <c r="AO76" s="509">
        <f t="shared" si="2"/>
        <v>0</v>
      </c>
      <c r="AP76" s="509">
        <f t="shared" si="2"/>
        <v>0</v>
      </c>
      <c r="AQ76" s="509">
        <f t="shared" si="2"/>
        <v>0</v>
      </c>
      <c r="AR76" s="509">
        <f t="shared" si="2"/>
        <v>0</v>
      </c>
    </row>
    <row r="77" spans="1:44" ht="13.15" customHeight="1" x14ac:dyDescent="0.2">
      <c r="A77" s="401"/>
      <c r="B77" s="401"/>
      <c r="C77" s="507"/>
      <c r="D77" s="514"/>
      <c r="E77" s="514"/>
      <c r="F77" s="514"/>
      <c r="G77" s="514"/>
      <c r="H77" s="514"/>
      <c r="I77" s="514"/>
      <c r="J77" s="514"/>
      <c r="K77" s="514"/>
      <c r="L77" s="514"/>
      <c r="M77" s="514"/>
      <c r="N77" s="514"/>
      <c r="O77" s="514"/>
      <c r="P77" s="514"/>
      <c r="Q77" s="514"/>
      <c r="R77" s="514"/>
      <c r="S77" s="514"/>
      <c r="T77" s="514"/>
      <c r="U77" s="514"/>
      <c r="V77" s="514"/>
      <c r="W77" s="514"/>
      <c r="X77" s="514"/>
      <c r="Y77" s="514"/>
      <c r="Z77" s="514"/>
      <c r="AA77" s="514"/>
      <c r="AB77" s="514"/>
      <c r="AC77" s="514"/>
      <c r="AD77" s="514"/>
      <c r="AE77" s="514"/>
      <c r="AF77" s="514"/>
      <c r="AG77" s="514"/>
      <c r="AH77" s="514"/>
      <c r="AI77" s="401"/>
      <c r="AJ77" s="401"/>
      <c r="AK77" s="401"/>
      <c r="AL77" s="401"/>
      <c r="AM77" s="401"/>
      <c r="AN77" s="401"/>
      <c r="AO77" s="401"/>
      <c r="AP77" s="401"/>
      <c r="AQ77" s="401"/>
      <c r="AR77" s="401"/>
    </row>
    <row r="78" spans="1:44" ht="13.15" customHeight="1" x14ac:dyDescent="0.2">
      <c r="A78" s="401"/>
      <c r="B78" s="401"/>
      <c r="C78" s="507"/>
      <c r="D78" s="514"/>
      <c r="E78" s="514"/>
      <c r="F78" s="514"/>
      <c r="G78" s="514"/>
      <c r="H78" s="514"/>
      <c r="I78" s="514"/>
      <c r="J78" s="514"/>
      <c r="K78" s="514"/>
      <c r="L78" s="514"/>
      <c r="M78" s="514"/>
      <c r="N78" s="514"/>
      <c r="O78" s="514"/>
      <c r="P78" s="514"/>
      <c r="Q78" s="514"/>
      <c r="R78" s="514"/>
      <c r="S78" s="514"/>
      <c r="T78" s="514"/>
      <c r="U78" s="514"/>
      <c r="V78" s="514"/>
      <c r="W78" s="514"/>
      <c r="X78" s="514"/>
      <c r="Y78" s="514"/>
      <c r="Z78" s="514"/>
      <c r="AA78" s="514"/>
      <c r="AB78" s="514"/>
      <c r="AC78" s="514"/>
      <c r="AD78" s="514"/>
      <c r="AE78" s="514"/>
      <c r="AF78" s="514"/>
      <c r="AG78" s="514"/>
      <c r="AH78" s="514"/>
      <c r="AI78" s="401"/>
      <c r="AJ78" s="401"/>
      <c r="AK78" s="401"/>
      <c r="AL78" s="401"/>
      <c r="AM78" s="401"/>
      <c r="AN78" s="401"/>
      <c r="AO78" s="401"/>
      <c r="AP78" s="401"/>
      <c r="AQ78" s="401"/>
      <c r="AR78" s="401"/>
    </row>
    <row r="79" spans="1:44" ht="13.15" customHeight="1" x14ac:dyDescent="0.2">
      <c r="A79" s="401" t="s">
        <v>1089</v>
      </c>
      <c r="B79" s="401"/>
      <c r="C79" s="507"/>
      <c r="D79" s="401"/>
      <c r="E79" s="400"/>
      <c r="F79" s="400"/>
      <c r="G79" s="400"/>
      <c r="H79" s="400"/>
      <c r="I79" s="400"/>
      <c r="J79" s="400"/>
      <c r="K79" s="400"/>
      <c r="L79" s="400"/>
      <c r="M79" s="400"/>
      <c r="N79" s="400"/>
      <c r="O79" s="400"/>
      <c r="P79" s="400"/>
      <c r="Q79" s="400"/>
      <c r="R79" s="400"/>
      <c r="S79" s="400"/>
      <c r="T79" s="400"/>
      <c r="U79" s="400"/>
      <c r="V79" s="400"/>
      <c r="W79" s="400"/>
      <c r="X79" s="400"/>
      <c r="Y79" s="400"/>
      <c r="Z79" s="400"/>
      <c r="AA79" s="400"/>
      <c r="AB79" s="400"/>
      <c r="AC79" s="400"/>
      <c r="AD79" s="400"/>
      <c r="AE79" s="400"/>
      <c r="AF79" s="400"/>
      <c r="AG79" s="400"/>
      <c r="AH79" s="400"/>
      <c r="AI79" s="401"/>
      <c r="AJ79" s="401"/>
      <c r="AK79" s="401"/>
      <c r="AL79" s="401"/>
      <c r="AM79" s="401"/>
      <c r="AN79" s="401"/>
      <c r="AO79" s="401"/>
      <c r="AP79" s="401"/>
      <c r="AQ79" s="401"/>
      <c r="AR79" s="401"/>
    </row>
    <row r="80" spans="1:44" ht="28.5" customHeight="1" x14ac:dyDescent="0.2">
      <c r="A80" s="515" t="s">
        <v>1090</v>
      </c>
      <c r="B80" s="515"/>
      <c r="C80" s="516"/>
      <c r="D80" s="401"/>
      <c r="E80" s="400"/>
      <c r="F80" s="400"/>
      <c r="G80" s="400"/>
      <c r="H80" s="400"/>
      <c r="I80" s="400"/>
      <c r="J80" s="400"/>
      <c r="K80" s="400"/>
      <c r="L80" s="400"/>
      <c r="M80" s="400"/>
      <c r="N80" s="400"/>
      <c r="O80" s="400"/>
      <c r="P80" s="400"/>
      <c r="Q80" s="400"/>
      <c r="R80" s="400"/>
      <c r="S80" s="400"/>
      <c r="T80" s="400"/>
      <c r="U80" s="400"/>
      <c r="V80" s="400"/>
      <c r="W80" s="400"/>
      <c r="X80" s="400"/>
      <c r="Y80" s="400"/>
      <c r="Z80" s="400"/>
      <c r="AA80" s="400"/>
      <c r="AB80" s="400"/>
      <c r="AC80" s="400"/>
      <c r="AD80" s="400"/>
      <c r="AE80" s="400"/>
      <c r="AF80" s="400"/>
      <c r="AG80" s="400"/>
      <c r="AH80" s="400"/>
      <c r="AI80" s="401"/>
      <c r="AJ80" s="401"/>
      <c r="AK80" s="401"/>
      <c r="AL80" s="401"/>
      <c r="AM80" s="401"/>
      <c r="AN80" s="401"/>
      <c r="AO80" s="401"/>
      <c r="AP80" s="401"/>
      <c r="AQ80" s="401"/>
      <c r="AR80" s="401"/>
    </row>
    <row r="81" spans="1:37" ht="13.15" customHeight="1" x14ac:dyDescent="0.2">
      <c r="A81" s="401"/>
      <c r="B81" s="401"/>
      <c r="C81" s="507"/>
      <c r="D81" s="401"/>
      <c r="E81" s="400"/>
      <c r="F81" s="400"/>
      <c r="G81" s="400"/>
      <c r="H81" s="400"/>
      <c r="I81" s="400"/>
      <c r="J81" s="400"/>
      <c r="K81" s="400"/>
      <c r="L81" s="400"/>
      <c r="M81" s="400"/>
      <c r="N81" s="400"/>
      <c r="O81" s="400"/>
      <c r="P81" s="400"/>
      <c r="Q81" s="400"/>
      <c r="R81" s="400"/>
      <c r="S81" s="400"/>
      <c r="T81" s="400"/>
      <c r="U81" s="400"/>
      <c r="V81" s="400"/>
      <c r="W81" s="400"/>
      <c r="X81" s="400"/>
      <c r="Y81" s="400"/>
      <c r="Z81" s="400"/>
      <c r="AA81" s="400"/>
      <c r="AB81" s="400"/>
      <c r="AC81" s="400"/>
      <c r="AD81" s="400"/>
      <c r="AE81" s="400"/>
      <c r="AF81" s="400"/>
      <c r="AG81" s="400"/>
      <c r="AH81" s="400"/>
      <c r="AI81" s="401"/>
      <c r="AJ81" s="401"/>
      <c r="AK81" s="401"/>
    </row>
    <row r="82" spans="1:37" ht="25.15" customHeight="1" x14ac:dyDescent="0.2">
      <c r="A82" s="515" t="s">
        <v>1091</v>
      </c>
      <c r="B82" s="515"/>
      <c r="C82" s="516"/>
      <c r="D82" s="401"/>
      <c r="E82" s="401"/>
      <c r="F82" s="401"/>
      <c r="G82" s="401"/>
      <c r="H82" s="401"/>
      <c r="I82" s="401"/>
      <c r="J82" s="401"/>
      <c r="K82" s="401"/>
      <c r="L82" s="401"/>
      <c r="M82" s="401"/>
      <c r="N82" s="401"/>
      <c r="O82" s="401"/>
      <c r="P82" s="401"/>
      <c r="Q82" s="401"/>
      <c r="R82" s="401"/>
      <c r="S82" s="401"/>
      <c r="T82" s="401"/>
      <c r="U82" s="401"/>
      <c r="V82" s="401"/>
      <c r="W82" s="401"/>
      <c r="X82" s="401"/>
      <c r="Y82" s="401"/>
      <c r="Z82" s="401"/>
      <c r="AA82" s="401"/>
      <c r="AB82" s="401"/>
      <c r="AC82" s="401"/>
      <c r="AD82" s="401"/>
      <c r="AE82" s="401"/>
      <c r="AF82" s="401"/>
      <c r="AG82" s="401"/>
      <c r="AH82" s="401"/>
      <c r="AI82" s="401"/>
      <c r="AJ82" s="401"/>
      <c r="AK82" s="401"/>
    </row>
    <row r="83" spans="1:37" ht="13.15" customHeight="1" x14ac:dyDescent="0.2">
      <c r="A83" s="401"/>
      <c r="B83" s="401"/>
      <c r="C83" s="507"/>
      <c r="D83" s="401"/>
      <c r="E83" s="400"/>
      <c r="F83" s="400"/>
      <c r="G83" s="400"/>
      <c r="H83" s="400"/>
      <c r="I83" s="400"/>
      <c r="J83" s="400"/>
      <c r="K83" s="400"/>
      <c r="L83" s="400"/>
      <c r="M83" s="400"/>
      <c r="N83" s="400"/>
      <c r="O83" s="400"/>
      <c r="P83" s="400"/>
      <c r="Q83" s="400"/>
      <c r="R83" s="400"/>
      <c r="S83" s="400"/>
      <c r="T83" s="400"/>
      <c r="U83" s="400"/>
      <c r="V83" s="400"/>
      <c r="W83" s="400"/>
      <c r="X83" s="400"/>
      <c r="Y83" s="400"/>
      <c r="Z83" s="400"/>
      <c r="AA83" s="400"/>
      <c r="AB83" s="400"/>
      <c r="AC83" s="400"/>
      <c r="AD83" s="400"/>
      <c r="AE83" s="400"/>
      <c r="AF83" s="400"/>
      <c r="AG83" s="400"/>
      <c r="AH83" s="400"/>
      <c r="AI83" s="401"/>
      <c r="AJ83" s="401"/>
      <c r="AK83" s="401"/>
    </row>
    <row r="84" spans="1:37" ht="13.15" customHeight="1" x14ac:dyDescent="0.2">
      <c r="A84" s="401"/>
      <c r="B84" s="401"/>
      <c r="C84" s="507"/>
      <c r="D84" s="401"/>
      <c r="E84" s="400"/>
      <c r="F84" s="400"/>
      <c r="G84" s="400"/>
      <c r="H84" s="400"/>
      <c r="I84" s="400"/>
      <c r="J84" s="400"/>
      <c r="K84" s="400"/>
      <c r="L84" s="400"/>
      <c r="M84" s="400"/>
      <c r="N84" s="400"/>
      <c r="O84" s="400"/>
      <c r="P84" s="400"/>
      <c r="Q84" s="400"/>
      <c r="R84" s="400"/>
      <c r="S84" s="400"/>
      <c r="T84" s="400"/>
      <c r="U84" s="400"/>
      <c r="V84" s="400"/>
      <c r="W84" s="400"/>
      <c r="X84" s="400"/>
      <c r="Y84" s="400"/>
      <c r="Z84" s="400"/>
      <c r="AA84" s="400"/>
      <c r="AB84" s="400"/>
      <c r="AC84" s="400"/>
      <c r="AD84" s="400"/>
      <c r="AE84" s="400"/>
      <c r="AF84" s="400"/>
      <c r="AG84" s="400"/>
      <c r="AH84" s="400"/>
      <c r="AI84" s="401"/>
      <c r="AJ84" s="401"/>
      <c r="AK84" s="401"/>
    </row>
    <row r="85" spans="1:37" ht="13.15" customHeight="1" x14ac:dyDescent="0.2">
      <c r="A85" s="401"/>
      <c r="B85" s="401"/>
      <c r="C85" s="507"/>
      <c r="D85" s="401"/>
      <c r="E85" s="400"/>
      <c r="F85" s="400"/>
      <c r="G85" s="400"/>
      <c r="H85" s="400"/>
      <c r="I85" s="400"/>
      <c r="J85" s="400"/>
      <c r="K85" s="400"/>
      <c r="L85" s="400"/>
      <c r="M85" s="400"/>
      <c r="N85" s="400"/>
      <c r="O85" s="400"/>
      <c r="P85" s="400"/>
      <c r="Q85" s="400"/>
      <c r="R85" s="400"/>
      <c r="S85" s="400"/>
      <c r="T85" s="400"/>
      <c r="U85" s="400"/>
      <c r="V85" s="400"/>
      <c r="W85" s="400"/>
      <c r="X85" s="400"/>
      <c r="Y85" s="400"/>
      <c r="Z85" s="400"/>
      <c r="AA85" s="400"/>
      <c r="AB85" s="400"/>
      <c r="AC85" s="400"/>
      <c r="AD85" s="400"/>
      <c r="AE85" s="400"/>
      <c r="AF85" s="400"/>
      <c r="AG85" s="400"/>
      <c r="AH85" s="400"/>
      <c r="AI85" s="401"/>
      <c r="AJ85" s="401"/>
      <c r="AK85" s="401"/>
    </row>
    <row r="86" spans="1:37" ht="13.15" customHeight="1" x14ac:dyDescent="0.2">
      <c r="A86" s="401"/>
      <c r="B86" s="401"/>
      <c r="C86" s="507"/>
      <c r="D86" s="401"/>
      <c r="E86" s="400"/>
      <c r="F86" s="400"/>
      <c r="G86" s="400"/>
      <c r="H86" s="400"/>
      <c r="I86" s="400"/>
      <c r="J86" s="400"/>
      <c r="K86" s="400"/>
      <c r="L86" s="400"/>
      <c r="M86" s="400"/>
      <c r="N86" s="400"/>
      <c r="O86" s="400"/>
      <c r="P86" s="400"/>
      <c r="Q86" s="400"/>
      <c r="R86" s="400"/>
      <c r="S86" s="400"/>
      <c r="T86" s="400"/>
      <c r="U86" s="400"/>
      <c r="V86" s="400"/>
      <c r="W86" s="400"/>
      <c r="X86" s="400"/>
      <c r="Y86" s="400"/>
      <c r="Z86" s="400"/>
      <c r="AA86" s="400"/>
      <c r="AB86" s="400"/>
      <c r="AC86" s="400"/>
      <c r="AD86" s="400"/>
      <c r="AE86" s="400"/>
      <c r="AF86" s="400"/>
      <c r="AG86" s="400"/>
      <c r="AH86" s="400"/>
      <c r="AI86" s="401"/>
      <c r="AJ86" s="401"/>
      <c r="AK86" s="401"/>
    </row>
    <row r="87" spans="1:37" ht="13.15" customHeight="1" x14ac:dyDescent="0.2">
      <c r="A87" s="401"/>
      <c r="B87" s="401"/>
      <c r="C87" s="507"/>
      <c r="D87" s="488" t="s">
        <v>989</v>
      </c>
      <c r="E87" s="488" t="s">
        <v>990</v>
      </c>
      <c r="F87" s="488" t="s">
        <v>991</v>
      </c>
      <c r="G87" s="488" t="s">
        <v>992</v>
      </c>
      <c r="H87" s="488" t="s">
        <v>993</v>
      </c>
      <c r="I87" s="488" t="s">
        <v>994</v>
      </c>
      <c r="J87" s="488" t="s">
        <v>995</v>
      </c>
      <c r="K87" s="488" t="s">
        <v>996</v>
      </c>
      <c r="L87" s="488" t="s">
        <v>997</v>
      </c>
      <c r="M87" s="488" t="s">
        <v>998</v>
      </c>
      <c r="N87" s="488" t="s">
        <v>999</v>
      </c>
      <c r="O87" s="488" t="s">
        <v>1000</v>
      </c>
      <c r="P87" s="488" t="s">
        <v>1001</v>
      </c>
      <c r="Q87" s="488" t="s">
        <v>1002</v>
      </c>
      <c r="R87" s="488" t="s">
        <v>1003</v>
      </c>
      <c r="S87" s="488" t="s">
        <v>1004</v>
      </c>
      <c r="T87" s="488" t="s">
        <v>1005</v>
      </c>
      <c r="U87" s="488" t="s">
        <v>1006</v>
      </c>
      <c r="V87" s="488" t="s">
        <v>1007</v>
      </c>
      <c r="W87" s="488" t="s">
        <v>1008</v>
      </c>
      <c r="X87" s="488" t="s">
        <v>1009</v>
      </c>
      <c r="Y87" s="488" t="s">
        <v>1010</v>
      </c>
      <c r="Z87" s="488" t="s">
        <v>1011</v>
      </c>
      <c r="AA87" s="488" t="s">
        <v>1012</v>
      </c>
      <c r="AB87" s="488" t="s">
        <v>1013</v>
      </c>
      <c r="AC87" s="488" t="s">
        <v>1014</v>
      </c>
      <c r="AD87" s="488" t="s">
        <v>1015</v>
      </c>
      <c r="AE87" s="488" t="s">
        <v>1016</v>
      </c>
      <c r="AF87" s="488" t="s">
        <v>1017</v>
      </c>
      <c r="AG87" s="488" t="s">
        <v>1018</v>
      </c>
      <c r="AH87" s="488" t="s">
        <v>1019</v>
      </c>
      <c r="AI87" s="488" t="s">
        <v>1020</v>
      </c>
      <c r="AJ87" s="488" t="s">
        <v>1021</v>
      </c>
      <c r="AK87" s="488" t="s">
        <v>1022</v>
      </c>
    </row>
    <row r="88" spans="1:37" ht="13.15" customHeight="1" x14ac:dyDescent="0.2">
      <c r="A88" s="401"/>
      <c r="B88" s="401"/>
      <c r="C88" s="496" t="s">
        <v>1067</v>
      </c>
      <c r="D88" s="517">
        <f t="shared" ref="D88:AK88" si="3">SUMIF($C$5:$C$72,$C$88,F5:F72)/1000</f>
        <v>0</v>
      </c>
      <c r="E88" s="517">
        <f t="shared" si="3"/>
        <v>0</v>
      </c>
      <c r="F88" s="517">
        <f t="shared" si="3"/>
        <v>0</v>
      </c>
      <c r="G88" s="517">
        <f t="shared" si="3"/>
        <v>0</v>
      </c>
      <c r="H88" s="517">
        <f t="shared" si="3"/>
        <v>0</v>
      </c>
      <c r="I88" s="517">
        <f t="shared" si="3"/>
        <v>0</v>
      </c>
      <c r="J88" s="517">
        <f t="shared" si="3"/>
        <v>0</v>
      </c>
      <c r="K88" s="517">
        <f t="shared" si="3"/>
        <v>0</v>
      </c>
      <c r="L88" s="517">
        <f t="shared" si="3"/>
        <v>0</v>
      </c>
      <c r="M88" s="517">
        <f t="shared" si="3"/>
        <v>0</v>
      </c>
      <c r="N88" s="517">
        <f t="shared" si="3"/>
        <v>0</v>
      </c>
      <c r="O88" s="517">
        <f t="shared" si="3"/>
        <v>0</v>
      </c>
      <c r="P88" s="517">
        <f t="shared" si="3"/>
        <v>0</v>
      </c>
      <c r="Q88" s="517">
        <f t="shared" si="3"/>
        <v>0</v>
      </c>
      <c r="R88" s="517">
        <f t="shared" si="3"/>
        <v>0</v>
      </c>
      <c r="S88" s="517">
        <f t="shared" si="3"/>
        <v>0</v>
      </c>
      <c r="T88" s="517">
        <f t="shared" si="3"/>
        <v>0</v>
      </c>
      <c r="U88" s="517">
        <f t="shared" si="3"/>
        <v>0</v>
      </c>
      <c r="V88" s="517">
        <f t="shared" si="3"/>
        <v>0</v>
      </c>
      <c r="W88" s="517">
        <f t="shared" si="3"/>
        <v>0</v>
      </c>
      <c r="X88" s="517">
        <f t="shared" si="3"/>
        <v>0</v>
      </c>
      <c r="Y88" s="517">
        <f t="shared" si="3"/>
        <v>0</v>
      </c>
      <c r="Z88" s="517">
        <f t="shared" si="3"/>
        <v>0</v>
      </c>
      <c r="AA88" s="517">
        <f t="shared" si="3"/>
        <v>0</v>
      </c>
      <c r="AB88" s="517">
        <f t="shared" si="3"/>
        <v>0</v>
      </c>
      <c r="AC88" s="517">
        <f t="shared" si="3"/>
        <v>0</v>
      </c>
      <c r="AD88" s="517">
        <f t="shared" si="3"/>
        <v>0</v>
      </c>
      <c r="AE88" s="517">
        <f t="shared" si="3"/>
        <v>0</v>
      </c>
      <c r="AF88" s="517">
        <f t="shared" si="3"/>
        <v>0</v>
      </c>
      <c r="AG88" s="517">
        <f t="shared" si="3"/>
        <v>0</v>
      </c>
      <c r="AH88" s="517">
        <f t="shared" si="3"/>
        <v>0</v>
      </c>
      <c r="AI88" s="517">
        <f t="shared" si="3"/>
        <v>0</v>
      </c>
      <c r="AJ88" s="517">
        <f t="shared" si="3"/>
        <v>0</v>
      </c>
      <c r="AK88" s="517">
        <f t="shared" si="3"/>
        <v>0</v>
      </c>
    </row>
    <row r="89" spans="1:37" ht="13.15" customHeight="1" x14ac:dyDescent="0.2">
      <c r="A89" s="401"/>
      <c r="B89" s="401"/>
      <c r="C89" s="496" t="s">
        <v>1079</v>
      </c>
      <c r="D89" s="517">
        <f t="shared" ref="D89:AK89" si="4">SUMIF($C$5:$C$72,$C$89,F5:F72)/1000</f>
        <v>0</v>
      </c>
      <c r="E89" s="517">
        <f t="shared" si="4"/>
        <v>0</v>
      </c>
      <c r="F89" s="517">
        <f t="shared" si="4"/>
        <v>0</v>
      </c>
      <c r="G89" s="517">
        <f t="shared" si="4"/>
        <v>0</v>
      </c>
      <c r="H89" s="517">
        <f t="shared" si="4"/>
        <v>0</v>
      </c>
      <c r="I89" s="517">
        <f t="shared" si="4"/>
        <v>0</v>
      </c>
      <c r="J89" s="517">
        <f t="shared" si="4"/>
        <v>0</v>
      </c>
      <c r="K89" s="517">
        <f t="shared" si="4"/>
        <v>0</v>
      </c>
      <c r="L89" s="517">
        <f t="shared" si="4"/>
        <v>0</v>
      </c>
      <c r="M89" s="517">
        <f t="shared" si="4"/>
        <v>0</v>
      </c>
      <c r="N89" s="517">
        <f t="shared" si="4"/>
        <v>0</v>
      </c>
      <c r="O89" s="517">
        <f t="shared" si="4"/>
        <v>0</v>
      </c>
      <c r="P89" s="517">
        <f t="shared" si="4"/>
        <v>0</v>
      </c>
      <c r="Q89" s="517">
        <f t="shared" si="4"/>
        <v>0</v>
      </c>
      <c r="R89" s="517">
        <f t="shared" si="4"/>
        <v>0</v>
      </c>
      <c r="S89" s="517">
        <f t="shared" si="4"/>
        <v>0</v>
      </c>
      <c r="T89" s="517">
        <f t="shared" si="4"/>
        <v>0</v>
      </c>
      <c r="U89" s="517">
        <f t="shared" si="4"/>
        <v>0</v>
      </c>
      <c r="V89" s="517">
        <f t="shared" si="4"/>
        <v>0</v>
      </c>
      <c r="W89" s="517">
        <f t="shared" si="4"/>
        <v>0</v>
      </c>
      <c r="X89" s="517">
        <f t="shared" si="4"/>
        <v>0</v>
      </c>
      <c r="Y89" s="517">
        <f t="shared" si="4"/>
        <v>0</v>
      </c>
      <c r="Z89" s="517">
        <f t="shared" si="4"/>
        <v>0</v>
      </c>
      <c r="AA89" s="517">
        <f t="shared" si="4"/>
        <v>0</v>
      </c>
      <c r="AB89" s="517">
        <f t="shared" si="4"/>
        <v>0</v>
      </c>
      <c r="AC89" s="517">
        <f t="shared" si="4"/>
        <v>0</v>
      </c>
      <c r="AD89" s="517">
        <f t="shared" si="4"/>
        <v>0</v>
      </c>
      <c r="AE89" s="517">
        <f t="shared" si="4"/>
        <v>0</v>
      </c>
      <c r="AF89" s="517">
        <f t="shared" si="4"/>
        <v>0</v>
      </c>
      <c r="AG89" s="517">
        <f t="shared" si="4"/>
        <v>0</v>
      </c>
      <c r="AH89" s="517">
        <f t="shared" si="4"/>
        <v>0</v>
      </c>
      <c r="AI89" s="517">
        <f t="shared" si="4"/>
        <v>0</v>
      </c>
      <c r="AJ89" s="517">
        <f t="shared" si="4"/>
        <v>0</v>
      </c>
      <c r="AK89" s="517">
        <f t="shared" si="4"/>
        <v>0</v>
      </c>
    </row>
    <row r="90" spans="1:37" ht="13.15" customHeight="1" x14ac:dyDescent="0.2">
      <c r="A90" s="401"/>
      <c r="B90" s="401"/>
      <c r="C90" s="507"/>
      <c r="D90" s="401"/>
      <c r="E90" s="400"/>
      <c r="F90" s="400"/>
      <c r="G90" s="400"/>
      <c r="H90" s="400"/>
      <c r="I90" s="400"/>
      <c r="J90" s="400"/>
      <c r="K90" s="400"/>
      <c r="L90" s="400"/>
      <c r="M90" s="400"/>
      <c r="N90" s="400"/>
      <c r="O90" s="400"/>
      <c r="P90" s="400"/>
      <c r="Q90" s="400"/>
      <c r="R90" s="400"/>
      <c r="S90" s="400"/>
      <c r="T90" s="400"/>
      <c r="U90" s="400"/>
      <c r="V90" s="400"/>
      <c r="W90" s="400"/>
      <c r="X90" s="400"/>
      <c r="Y90" s="400"/>
      <c r="Z90" s="400"/>
      <c r="AA90" s="400"/>
      <c r="AB90" s="400"/>
      <c r="AC90" s="400"/>
      <c r="AD90" s="400"/>
      <c r="AE90" s="400"/>
      <c r="AF90" s="400"/>
      <c r="AG90" s="400"/>
      <c r="AH90" s="400"/>
      <c r="AI90" s="401"/>
      <c r="AJ90" s="401"/>
      <c r="AK90" s="401"/>
    </row>
    <row r="91" spans="1:37" ht="13.15" customHeight="1" x14ac:dyDescent="0.2">
      <c r="A91" s="401"/>
      <c r="B91" s="401"/>
      <c r="C91" s="507"/>
      <c r="D91" s="401"/>
      <c r="E91" s="400"/>
      <c r="F91" s="400"/>
      <c r="G91" s="400"/>
      <c r="H91" s="400"/>
      <c r="I91" s="400"/>
      <c r="J91" s="400"/>
      <c r="K91" s="400"/>
      <c r="L91" s="400"/>
      <c r="M91" s="400"/>
      <c r="N91" s="400"/>
      <c r="O91" s="400"/>
      <c r="P91" s="400"/>
      <c r="Q91" s="400"/>
      <c r="R91" s="400"/>
      <c r="S91" s="400"/>
      <c r="T91" s="400"/>
      <c r="U91" s="400"/>
      <c r="V91" s="400"/>
      <c r="W91" s="400"/>
      <c r="X91" s="400"/>
      <c r="Y91" s="400"/>
      <c r="Z91" s="400"/>
      <c r="AA91" s="400"/>
      <c r="AB91" s="400"/>
      <c r="AC91" s="400"/>
      <c r="AD91" s="400"/>
      <c r="AE91" s="400"/>
      <c r="AF91" s="400"/>
      <c r="AG91" s="400"/>
      <c r="AH91" s="400"/>
      <c r="AI91" s="401"/>
      <c r="AJ91" s="401"/>
      <c r="AK91" s="401"/>
    </row>
    <row r="92" spans="1:37" ht="15" customHeight="1" x14ac:dyDescent="0.2">
      <c r="A92" s="401"/>
      <c r="B92" s="401"/>
      <c r="C92" s="507"/>
      <c r="D92" s="401"/>
      <c r="E92" s="400"/>
      <c r="F92" s="400"/>
      <c r="G92" s="400"/>
      <c r="H92" s="400"/>
      <c r="I92" s="400"/>
      <c r="J92" s="400"/>
      <c r="K92" s="400"/>
      <c r="L92" s="400"/>
      <c r="M92" s="400"/>
      <c r="N92" s="400"/>
      <c r="O92" s="400"/>
      <c r="P92" s="400"/>
      <c r="Q92" s="400"/>
      <c r="R92" s="400"/>
      <c r="S92" s="400"/>
      <c r="T92" s="400"/>
      <c r="U92" s="400"/>
      <c r="V92" s="400"/>
      <c r="W92" s="400"/>
      <c r="X92" s="400"/>
      <c r="Y92" s="400"/>
      <c r="Z92" s="400"/>
      <c r="AA92" s="400"/>
      <c r="AB92" s="400"/>
      <c r="AC92" s="400"/>
      <c r="AD92" s="400"/>
      <c r="AE92" s="400"/>
      <c r="AF92" s="400"/>
      <c r="AG92" s="400"/>
      <c r="AH92" s="400"/>
      <c r="AI92" s="401"/>
      <c r="AJ92" s="401"/>
      <c r="AK92" s="401"/>
    </row>
    <row r="93" spans="1:37" ht="15" customHeight="1" x14ac:dyDescent="0.2">
      <c r="A93" s="401"/>
      <c r="B93" s="401"/>
      <c r="C93" s="507"/>
      <c r="D93" s="401"/>
      <c r="E93" s="400"/>
      <c r="F93" s="400"/>
      <c r="G93" s="400"/>
      <c r="H93" s="400"/>
      <c r="I93" s="400"/>
      <c r="J93" s="400"/>
      <c r="K93" s="400"/>
      <c r="L93" s="400"/>
      <c r="M93" s="400"/>
      <c r="N93" s="400"/>
      <c r="O93" s="400"/>
      <c r="P93" s="400"/>
      <c r="Q93" s="400"/>
      <c r="R93" s="400"/>
      <c r="S93" s="400"/>
      <c r="T93" s="400"/>
      <c r="U93" s="400"/>
      <c r="V93" s="400"/>
      <c r="W93" s="400"/>
      <c r="X93" s="400"/>
      <c r="Y93" s="400"/>
      <c r="Z93" s="400"/>
      <c r="AA93" s="400"/>
      <c r="AB93" s="400"/>
      <c r="AC93" s="400"/>
      <c r="AD93" s="400"/>
      <c r="AE93" s="400"/>
      <c r="AF93" s="400"/>
      <c r="AG93" s="400"/>
      <c r="AH93" s="400"/>
      <c r="AI93" s="401"/>
      <c r="AJ93" s="401"/>
      <c r="AK93" s="401"/>
    </row>
    <row r="94" spans="1:37" ht="15" customHeight="1" x14ac:dyDescent="0.2">
      <c r="A94" s="401"/>
      <c r="B94" s="401"/>
      <c r="C94" s="507"/>
      <c r="D94" s="401"/>
      <c r="E94" s="400"/>
      <c r="F94" s="400"/>
      <c r="G94" s="400"/>
      <c r="H94" s="400"/>
      <c r="I94" s="400"/>
      <c r="J94" s="400"/>
      <c r="K94" s="400"/>
      <c r="L94" s="400"/>
      <c r="M94" s="400"/>
      <c r="N94" s="400"/>
      <c r="O94" s="400"/>
      <c r="P94" s="400"/>
      <c r="Q94" s="400"/>
      <c r="R94" s="400"/>
      <c r="S94" s="400"/>
      <c r="T94" s="400"/>
      <c r="U94" s="400"/>
      <c r="V94" s="400"/>
      <c r="W94" s="400"/>
      <c r="X94" s="400"/>
      <c r="Y94" s="400"/>
      <c r="Z94" s="400"/>
      <c r="AA94" s="400"/>
      <c r="AB94" s="400"/>
      <c r="AC94" s="400"/>
      <c r="AD94" s="400"/>
      <c r="AE94" s="400"/>
      <c r="AF94" s="400"/>
      <c r="AG94" s="400"/>
      <c r="AH94" s="400"/>
      <c r="AI94" s="401"/>
      <c r="AJ94" s="401"/>
      <c r="AK94" s="401"/>
    </row>
    <row r="95" spans="1:37" ht="15" customHeight="1" x14ac:dyDescent="0.2">
      <c r="A95" s="401"/>
      <c r="B95" s="401"/>
      <c r="C95" s="507"/>
      <c r="D95" s="401"/>
      <c r="E95" s="400"/>
      <c r="F95" s="400"/>
      <c r="G95" s="400"/>
      <c r="H95" s="400"/>
      <c r="I95" s="400"/>
      <c r="J95" s="400"/>
      <c r="K95" s="400"/>
      <c r="L95" s="400"/>
      <c r="M95" s="400"/>
      <c r="N95" s="400"/>
      <c r="O95" s="400"/>
      <c r="P95" s="400"/>
      <c r="Q95" s="400"/>
      <c r="R95" s="400"/>
      <c r="S95" s="400"/>
      <c r="T95" s="400"/>
      <c r="U95" s="400"/>
      <c r="V95" s="400"/>
      <c r="W95" s="400"/>
      <c r="X95" s="400"/>
      <c r="Y95" s="400"/>
      <c r="Z95" s="400"/>
      <c r="AA95" s="400"/>
      <c r="AB95" s="400"/>
      <c r="AC95" s="400"/>
      <c r="AD95" s="400"/>
      <c r="AE95" s="400"/>
      <c r="AF95" s="400"/>
      <c r="AG95" s="400"/>
      <c r="AH95" s="400"/>
      <c r="AI95" s="401"/>
      <c r="AJ95" s="401"/>
      <c r="AK95" s="401"/>
    </row>
    <row r="96" spans="1:37" ht="15" customHeight="1" x14ac:dyDescent="0.2">
      <c r="A96" s="401"/>
      <c r="B96" s="401"/>
      <c r="C96" s="507"/>
      <c r="D96" s="401"/>
      <c r="E96" s="400"/>
      <c r="F96" s="400"/>
      <c r="G96" s="400"/>
      <c r="H96" s="400"/>
      <c r="I96" s="400"/>
      <c r="J96" s="400"/>
      <c r="K96" s="400"/>
      <c r="L96" s="400"/>
      <c r="M96" s="400"/>
      <c r="N96" s="400"/>
      <c r="O96" s="400"/>
      <c r="P96" s="400"/>
      <c r="Q96" s="400"/>
      <c r="R96" s="400"/>
      <c r="S96" s="400"/>
      <c r="T96" s="400"/>
      <c r="U96" s="400"/>
      <c r="V96" s="400"/>
      <c r="W96" s="400"/>
      <c r="X96" s="400"/>
      <c r="Y96" s="400"/>
      <c r="Z96" s="400"/>
      <c r="AA96" s="400"/>
      <c r="AB96" s="400"/>
      <c r="AC96" s="400"/>
      <c r="AD96" s="400"/>
      <c r="AE96" s="400"/>
      <c r="AF96" s="400"/>
      <c r="AG96" s="400"/>
      <c r="AH96" s="400"/>
      <c r="AI96" s="401"/>
      <c r="AJ96" s="401"/>
      <c r="AK96" s="401"/>
    </row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</sheetData>
  <conditionalFormatting sqref="E3:AM3 E8:AM9 E11:AM11 E14:AM14 E71:AM71 D87:AK87">
    <cfRule type="cellIs" dxfId="2" priority="25" stopIfTrue="1" operator="equal">
      <formula>"N"</formula>
    </cfRule>
  </conditionalFormatting>
  <conditionalFormatting sqref="E16:AM16">
    <cfRule type="cellIs" dxfId="1" priority="2" stopIfTrue="1" operator="equal">
      <formula>"N"</formula>
    </cfRule>
  </conditionalFormatting>
  <conditionalFormatting sqref="E21:AM21">
    <cfRule type="cellIs" dxfId="0" priority="1" stopIfTrue="1" operator="equal">
      <formula>"N"</formula>
    </cfRule>
  </conditionalFormatting>
  <pageMargins left="0.51181102362204722" right="0.51181102362204722" top="0.78740157480314965" bottom="0.78740157480314965" header="0.31496062992125984" footer="0.31496062992125984"/>
  <pageSetup paperSize="9" scale="20" fitToWidth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Planilha15"/>
  <dimension ref="A1:D24"/>
  <sheetViews>
    <sheetView showGridLines="0" zoomScale="85" zoomScaleNormal="85" zoomScaleSheetLayoutView="112" workbookViewId="0">
      <selection activeCell="C3" sqref="C3"/>
    </sheetView>
  </sheetViews>
  <sheetFormatPr defaultColWidth="8.7109375" defaultRowHeight="13.15" customHeight="1" x14ac:dyDescent="0.2"/>
  <cols>
    <col min="1" max="1" width="54.28515625" customWidth="1"/>
    <col min="2" max="2" width="20" style="118" bestFit="1" customWidth="1"/>
    <col min="3" max="6" width="17.28515625" bestFit="1" customWidth="1"/>
    <col min="7" max="7" width="19.42578125" customWidth="1"/>
  </cols>
  <sheetData>
    <row r="1" spans="1:4" ht="13.15" customHeight="1" x14ac:dyDescent="0.2">
      <c r="A1" s="579" t="s">
        <v>1092</v>
      </c>
      <c r="B1" s="580" t="s">
        <v>1093</v>
      </c>
    </row>
    <row r="2" spans="1:4" ht="13.15" customHeight="1" x14ac:dyDescent="0.2">
      <c r="A2" s="267" t="str">
        <f>'14 - Investimentos'!A5</f>
        <v>Coleta Convencional</v>
      </c>
      <c r="B2" s="583"/>
    </row>
    <row r="3" spans="1:4" ht="13.15" customHeight="1" x14ac:dyDescent="0.2">
      <c r="A3" s="267" t="str">
        <f>'14 - Investimentos'!A15</f>
        <v xml:space="preserve">Coleta Seletiva </v>
      </c>
      <c r="B3" s="583"/>
    </row>
    <row r="4" spans="1:4" ht="13.15" customHeight="1" x14ac:dyDescent="0.2">
      <c r="A4" s="267" t="str">
        <f>'14 - Investimentos'!A22</f>
        <v>Ponto de Entrega Voluntário PEV e Ecoponto</v>
      </c>
      <c r="B4" s="583"/>
    </row>
    <row r="5" spans="1:4" ht="13.15" customHeight="1" x14ac:dyDescent="0.2">
      <c r="A5" s="267" t="str">
        <f>'14 - Investimentos'!A28</f>
        <v>Serviços de Apoio</v>
      </c>
      <c r="B5" s="583"/>
    </row>
    <row r="6" spans="1:4" ht="13.15" customHeight="1" x14ac:dyDescent="0.2">
      <c r="A6" s="456" t="s">
        <v>927</v>
      </c>
      <c r="B6" s="583"/>
    </row>
    <row r="7" spans="1:4" ht="13.15" customHeight="1" x14ac:dyDescent="0.2">
      <c r="A7" s="267" t="str">
        <f>'14 - Investimentos'!A36</f>
        <v>Serviços Gerais de Limpeza</v>
      </c>
      <c r="B7" s="583"/>
    </row>
    <row r="8" spans="1:4" ht="13.15" customHeight="1" x14ac:dyDescent="0.2">
      <c r="A8" s="267" t="str">
        <f>'14 - Investimentos'!A48</f>
        <v>Roçada de áreas públicas</v>
      </c>
      <c r="B8" s="583"/>
    </row>
    <row r="9" spans="1:4" ht="13.15" customHeight="1" x14ac:dyDescent="0.2">
      <c r="A9" s="267" t="str">
        <f>'14 - Investimentos'!A58</f>
        <v>Serviços de poda</v>
      </c>
      <c r="B9" s="583"/>
    </row>
    <row r="10" spans="1:4" ht="13.15" customHeight="1" x14ac:dyDescent="0.2">
      <c r="A10" s="267" t="str">
        <f>'14 - Investimentos'!A67</f>
        <v>Varrição Manual</v>
      </c>
      <c r="B10" s="583"/>
    </row>
    <row r="11" spans="1:4" ht="13.15" customHeight="1" x14ac:dyDescent="0.2">
      <c r="A11" s="267" t="str">
        <f>'14 - Investimentos'!A70</f>
        <v>Estudos e Projetos</v>
      </c>
      <c r="B11" s="583"/>
    </row>
    <row r="12" spans="1:4" ht="13.15" customHeight="1" x14ac:dyDescent="0.2">
      <c r="A12" s="582" t="s">
        <v>1094</v>
      </c>
      <c r="B12" s="584">
        <f>SUM(B2:B11)</f>
        <v>0</v>
      </c>
      <c r="D12" s="239"/>
    </row>
    <row r="14" spans="1:4" ht="13.15" customHeight="1" x14ac:dyDescent="0.2">
      <c r="A14" s="579" t="s">
        <v>1095</v>
      </c>
      <c r="B14" s="580" t="s">
        <v>1093</v>
      </c>
    </row>
    <row r="15" spans="1:4" ht="13.15" customHeight="1" x14ac:dyDescent="0.2">
      <c r="A15" s="150" t="s">
        <v>1096</v>
      </c>
      <c r="B15" s="585"/>
    </row>
    <row r="16" spans="1:4" ht="13.15" customHeight="1" x14ac:dyDescent="0.2">
      <c r="A16" s="150" t="s">
        <v>1097</v>
      </c>
      <c r="B16" s="585"/>
    </row>
    <row r="17" spans="1:2" ht="13.15" customHeight="1" x14ac:dyDescent="0.2">
      <c r="A17" s="150" t="s">
        <v>1098</v>
      </c>
      <c r="B17" s="585"/>
    </row>
    <row r="18" spans="1:2" ht="13.15" customHeight="1" x14ac:dyDescent="0.2">
      <c r="A18" t="str">
        <f>'17 - Custos'!B22</f>
        <v>Embalagem plástica para coleta seletiva de materiais recicláveis</v>
      </c>
      <c r="B18" s="585"/>
    </row>
    <row r="19" spans="1:2" ht="13.15" customHeight="1" x14ac:dyDescent="0.2">
      <c r="A19" s="150" t="s">
        <v>1099</v>
      </c>
      <c r="B19" s="585"/>
    </row>
    <row r="20" spans="1:2" ht="13.15" customHeight="1" x14ac:dyDescent="0.2">
      <c r="A20" s="150" t="s">
        <v>160</v>
      </c>
      <c r="B20" s="585"/>
    </row>
    <row r="21" spans="1:2" ht="13.15" customHeight="1" x14ac:dyDescent="0.2">
      <c r="A21" s="150" t="str">
        <f>'17 - Custos'!B20</f>
        <v>Despesas administrativas gerais</v>
      </c>
      <c r="B21" s="585"/>
    </row>
    <row r="22" spans="1:2" ht="13.15" customHeight="1" x14ac:dyDescent="0.2">
      <c r="A22" s="150" t="str">
        <f>'17 - Custos'!B21</f>
        <v>Custos de Regulação</v>
      </c>
      <c r="B22" s="585"/>
    </row>
    <row r="23" spans="1:2" ht="13.15" customHeight="1" x14ac:dyDescent="0.2">
      <c r="A23" s="150" t="str">
        <f>'17 - Custos'!B23</f>
        <v>Relação com usuário e cobrança</v>
      </c>
      <c r="B23" s="585"/>
    </row>
    <row r="24" spans="1:2" ht="13.15" customHeight="1" x14ac:dyDescent="0.2">
      <c r="A24" s="581" t="str">
        <f>'17 - Custos'!B24</f>
        <v>Total de Despesas Operacionais e Administrativas</v>
      </c>
      <c r="B24" s="584">
        <f>SUM(B15:B23)</f>
        <v>0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Planilha22"/>
  <dimension ref="A1:AH189"/>
  <sheetViews>
    <sheetView showGridLines="0" zoomScale="80" zoomScaleNormal="80" workbookViewId="0">
      <selection activeCell="A3" sqref="A3"/>
    </sheetView>
  </sheetViews>
  <sheetFormatPr defaultRowHeight="13.15" customHeight="1" outlineLevelRow="1" x14ac:dyDescent="0.2"/>
  <cols>
    <col min="1" max="1" width="17.42578125" bestFit="1" customWidth="1"/>
    <col min="2" max="2" width="13.28515625" bestFit="1" customWidth="1"/>
    <col min="3" max="3" width="13.42578125" bestFit="1" customWidth="1"/>
    <col min="4" max="4" width="13" bestFit="1" customWidth="1"/>
    <col min="5" max="9" width="12" bestFit="1" customWidth="1"/>
    <col min="10" max="11" width="10.28515625" bestFit="1" customWidth="1"/>
    <col min="12" max="16" width="12" bestFit="1" customWidth="1"/>
    <col min="17" max="18" width="10.28515625" bestFit="1" customWidth="1"/>
    <col min="19" max="23" width="12" bestFit="1" customWidth="1"/>
    <col min="24" max="25" width="10.28515625" bestFit="1" customWidth="1"/>
    <col min="26" max="30" width="12" bestFit="1" customWidth="1"/>
    <col min="31" max="32" width="10.28515625" bestFit="1" customWidth="1"/>
    <col min="33" max="34" width="12" bestFit="1" customWidth="1"/>
  </cols>
  <sheetData>
    <row r="1" spans="1:34" s="75" customFormat="1" ht="13.15" customHeight="1" x14ac:dyDescent="0.2">
      <c r="A1" s="359" t="s">
        <v>1065</v>
      </c>
      <c r="B1" s="359" t="s">
        <v>1100</v>
      </c>
      <c r="C1" s="78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0"/>
      <c r="AH1" s="401"/>
    </row>
    <row r="2" spans="1:34" s="75" customFormat="1" ht="13.15" customHeight="1" x14ac:dyDescent="0.2">
      <c r="A2" s="507" t="s">
        <v>1069</v>
      </c>
      <c r="B2" s="360"/>
      <c r="C2" s="78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0"/>
      <c r="AH2" s="401"/>
    </row>
    <row r="3" spans="1:34" s="75" customFormat="1" ht="13.15" customHeight="1" x14ac:dyDescent="0.2">
      <c r="A3" s="401"/>
      <c r="B3" s="78"/>
      <c r="C3" s="78"/>
      <c r="D3" s="400"/>
      <c r="E3" s="400"/>
      <c r="F3" s="400"/>
      <c r="G3" s="400"/>
      <c r="H3" s="400"/>
      <c r="I3" s="400"/>
      <c r="J3" s="400"/>
      <c r="K3" s="400"/>
      <c r="L3" s="400"/>
      <c r="M3" s="400"/>
      <c r="N3" s="400"/>
      <c r="O3" s="400"/>
      <c r="P3" s="400"/>
      <c r="Q3" s="400"/>
      <c r="R3" s="400"/>
      <c r="S3" s="400"/>
      <c r="T3" s="400"/>
      <c r="U3" s="400"/>
      <c r="V3" s="400"/>
      <c r="W3" s="400"/>
      <c r="X3" s="400"/>
      <c r="Y3" s="400"/>
      <c r="Z3" s="400"/>
      <c r="AA3" s="400"/>
      <c r="AB3" s="400"/>
      <c r="AC3" s="400"/>
      <c r="AD3" s="400"/>
      <c r="AE3" s="400"/>
      <c r="AF3" s="400"/>
      <c r="AG3" s="400"/>
      <c r="AH3" s="401"/>
    </row>
    <row r="4" spans="1:34" s="78" customFormat="1" ht="13.15" customHeight="1" x14ac:dyDescent="0.2">
      <c r="A4" s="361" t="s">
        <v>727</v>
      </c>
      <c r="B4" s="361" t="s">
        <v>1101</v>
      </c>
      <c r="C4" s="361" t="s">
        <v>1102</v>
      </c>
      <c r="D4" s="362" t="s">
        <v>1100</v>
      </c>
      <c r="E4" s="363">
        <v>1</v>
      </c>
      <c r="F4" s="363">
        <v>2</v>
      </c>
      <c r="G4" s="363">
        <v>3</v>
      </c>
      <c r="H4" s="363">
        <v>4</v>
      </c>
      <c r="I4" s="363">
        <v>5</v>
      </c>
      <c r="J4" s="363">
        <v>6</v>
      </c>
      <c r="K4" s="363">
        <v>7</v>
      </c>
      <c r="L4" s="363">
        <v>8</v>
      </c>
      <c r="M4" s="363">
        <v>9</v>
      </c>
      <c r="N4" s="363">
        <v>10</v>
      </c>
      <c r="O4" s="363">
        <v>11</v>
      </c>
      <c r="P4" s="363">
        <v>12</v>
      </c>
      <c r="Q4" s="363">
        <v>13</v>
      </c>
      <c r="R4" s="363">
        <v>14</v>
      </c>
      <c r="S4" s="363">
        <v>15</v>
      </c>
      <c r="T4" s="363">
        <v>16</v>
      </c>
      <c r="U4" s="363">
        <v>17</v>
      </c>
      <c r="V4" s="363">
        <v>18</v>
      </c>
      <c r="W4" s="363">
        <v>19</v>
      </c>
      <c r="X4" s="363">
        <v>20</v>
      </c>
      <c r="Y4" s="363">
        <v>21</v>
      </c>
      <c r="Z4" s="363">
        <v>22</v>
      </c>
      <c r="AA4" s="363">
        <v>23</v>
      </c>
      <c r="AB4" s="363">
        <v>24</v>
      </c>
      <c r="AC4" s="363">
        <v>25</v>
      </c>
      <c r="AD4" s="363">
        <v>26</v>
      </c>
      <c r="AE4" s="363">
        <v>27</v>
      </c>
      <c r="AF4" s="363">
        <v>28</v>
      </c>
      <c r="AG4" s="363">
        <v>29</v>
      </c>
      <c r="AH4" s="363">
        <v>30</v>
      </c>
    </row>
    <row r="5" spans="1:34" s="75" customFormat="1" ht="13.15" customHeight="1" outlineLevel="1" x14ac:dyDescent="0.2">
      <c r="A5" s="402">
        <v>1</v>
      </c>
      <c r="B5" s="360"/>
      <c r="C5" s="364"/>
      <c r="D5" s="403"/>
      <c r="E5" s="403"/>
      <c r="F5" s="403"/>
      <c r="G5" s="403"/>
      <c r="H5" s="403"/>
      <c r="I5" s="403"/>
      <c r="J5" s="403"/>
      <c r="K5" s="403"/>
      <c r="L5" s="403"/>
      <c r="M5" s="403"/>
      <c r="N5" s="403"/>
      <c r="O5" s="403"/>
      <c r="P5" s="403"/>
      <c r="Q5" s="403"/>
      <c r="R5" s="403"/>
      <c r="S5" s="403"/>
      <c r="T5" s="403"/>
      <c r="U5" s="403"/>
      <c r="V5" s="403"/>
      <c r="W5" s="403"/>
      <c r="X5" s="403"/>
      <c r="Y5" s="403"/>
      <c r="Z5" s="403"/>
      <c r="AA5" s="403"/>
      <c r="AB5" s="403"/>
      <c r="AC5" s="403"/>
      <c r="AD5" s="403"/>
      <c r="AE5" s="403"/>
      <c r="AF5" s="403"/>
      <c r="AG5" s="403"/>
      <c r="AH5" s="403"/>
    </row>
    <row r="6" spans="1:34" s="75" customFormat="1" ht="13.15" customHeight="1" outlineLevel="1" x14ac:dyDescent="0.2">
      <c r="A6" s="402">
        <v>2</v>
      </c>
      <c r="B6" s="360"/>
      <c r="C6" s="364"/>
      <c r="D6" s="403"/>
      <c r="E6" s="403"/>
      <c r="F6" s="403"/>
      <c r="G6" s="403"/>
      <c r="H6" s="403"/>
      <c r="I6" s="403"/>
      <c r="J6" s="403"/>
      <c r="K6" s="403"/>
      <c r="L6" s="403"/>
      <c r="M6" s="403"/>
      <c r="N6" s="403"/>
      <c r="O6" s="403"/>
      <c r="P6" s="403"/>
      <c r="Q6" s="403"/>
      <c r="R6" s="403"/>
      <c r="S6" s="403"/>
      <c r="T6" s="403"/>
      <c r="U6" s="403"/>
      <c r="V6" s="403"/>
      <c r="W6" s="403"/>
      <c r="X6" s="403"/>
      <c r="Y6" s="403"/>
      <c r="Z6" s="403"/>
      <c r="AA6" s="403"/>
      <c r="AB6" s="403"/>
      <c r="AC6" s="403"/>
      <c r="AD6" s="403"/>
      <c r="AE6" s="403"/>
      <c r="AF6" s="403"/>
      <c r="AG6" s="403"/>
      <c r="AH6" s="403"/>
    </row>
    <row r="7" spans="1:34" s="75" customFormat="1" ht="13.15" customHeight="1" outlineLevel="1" x14ac:dyDescent="0.2">
      <c r="A7" s="402">
        <v>3</v>
      </c>
      <c r="B7" s="360"/>
      <c r="C7" s="364"/>
      <c r="D7" s="403"/>
      <c r="E7" s="403"/>
      <c r="F7" s="403"/>
      <c r="G7" s="403"/>
      <c r="H7" s="403"/>
      <c r="I7" s="403"/>
      <c r="J7" s="403"/>
      <c r="K7" s="403"/>
      <c r="L7" s="403"/>
      <c r="M7" s="403"/>
      <c r="N7" s="403"/>
      <c r="O7" s="403"/>
      <c r="P7" s="403"/>
      <c r="Q7" s="403"/>
      <c r="R7" s="403"/>
      <c r="S7" s="403"/>
      <c r="T7" s="403"/>
      <c r="U7" s="403"/>
      <c r="V7" s="403"/>
      <c r="W7" s="403"/>
      <c r="X7" s="403"/>
      <c r="Y7" s="403"/>
      <c r="Z7" s="403"/>
      <c r="AA7" s="403"/>
      <c r="AB7" s="403"/>
      <c r="AC7" s="403"/>
      <c r="AD7" s="403"/>
      <c r="AE7" s="403"/>
      <c r="AF7" s="403"/>
      <c r="AG7" s="403"/>
      <c r="AH7" s="403"/>
    </row>
    <row r="8" spans="1:34" s="75" customFormat="1" ht="13.15" customHeight="1" outlineLevel="1" x14ac:dyDescent="0.2">
      <c r="A8" s="402">
        <v>4</v>
      </c>
      <c r="B8" s="360"/>
      <c r="C8" s="364"/>
      <c r="D8" s="403"/>
      <c r="E8" s="403"/>
      <c r="F8" s="403"/>
      <c r="G8" s="403"/>
      <c r="H8" s="403"/>
      <c r="I8" s="403"/>
      <c r="J8" s="403"/>
      <c r="K8" s="403"/>
      <c r="L8" s="403"/>
      <c r="M8" s="403"/>
      <c r="N8" s="403"/>
      <c r="O8" s="403"/>
      <c r="P8" s="403"/>
      <c r="Q8" s="403"/>
      <c r="R8" s="403"/>
      <c r="S8" s="403"/>
      <c r="T8" s="403"/>
      <c r="U8" s="403"/>
      <c r="V8" s="403"/>
      <c r="W8" s="403"/>
      <c r="X8" s="403"/>
      <c r="Y8" s="403"/>
      <c r="Z8" s="403"/>
      <c r="AA8" s="403"/>
      <c r="AB8" s="403"/>
      <c r="AC8" s="403"/>
      <c r="AD8" s="403"/>
      <c r="AE8" s="403"/>
      <c r="AF8" s="403"/>
      <c r="AG8" s="403"/>
      <c r="AH8" s="403"/>
    </row>
    <row r="9" spans="1:34" s="75" customFormat="1" ht="13.15" customHeight="1" outlineLevel="1" x14ac:dyDescent="0.2">
      <c r="A9" s="402">
        <v>5</v>
      </c>
      <c r="B9" s="360"/>
      <c r="C9" s="364"/>
      <c r="D9" s="403"/>
      <c r="E9" s="403"/>
      <c r="F9" s="403"/>
      <c r="G9" s="403"/>
      <c r="H9" s="403"/>
      <c r="I9" s="403"/>
      <c r="J9" s="403"/>
      <c r="K9" s="403"/>
      <c r="L9" s="403"/>
      <c r="M9" s="403"/>
      <c r="N9" s="403"/>
      <c r="O9" s="403"/>
      <c r="P9" s="403"/>
      <c r="Q9" s="403"/>
      <c r="R9" s="403"/>
      <c r="S9" s="403"/>
      <c r="T9" s="403"/>
      <c r="U9" s="403"/>
      <c r="V9" s="403"/>
      <c r="W9" s="403"/>
      <c r="X9" s="403"/>
      <c r="Y9" s="403"/>
      <c r="Z9" s="403"/>
      <c r="AA9" s="403"/>
      <c r="AB9" s="403"/>
      <c r="AC9" s="403"/>
      <c r="AD9" s="403"/>
      <c r="AE9" s="403"/>
      <c r="AF9" s="403"/>
      <c r="AG9" s="403"/>
      <c r="AH9" s="403"/>
    </row>
    <row r="10" spans="1:34" s="75" customFormat="1" ht="13.15" customHeight="1" outlineLevel="1" x14ac:dyDescent="0.2">
      <c r="A10" s="402">
        <v>6</v>
      </c>
      <c r="B10" s="360"/>
      <c r="C10" s="364"/>
      <c r="D10" s="403"/>
      <c r="E10" s="403"/>
      <c r="F10" s="403"/>
      <c r="G10" s="403"/>
      <c r="H10" s="403"/>
      <c r="I10" s="403"/>
      <c r="J10" s="403"/>
      <c r="K10" s="403"/>
      <c r="L10" s="403"/>
      <c r="M10" s="403"/>
      <c r="N10" s="403"/>
      <c r="O10" s="403"/>
      <c r="P10" s="403"/>
      <c r="Q10" s="403"/>
      <c r="R10" s="403"/>
      <c r="S10" s="403"/>
      <c r="T10" s="403"/>
      <c r="U10" s="403"/>
      <c r="V10" s="403"/>
      <c r="W10" s="403"/>
      <c r="X10" s="403"/>
      <c r="Y10" s="403"/>
      <c r="Z10" s="403"/>
      <c r="AA10" s="403"/>
      <c r="AB10" s="403"/>
      <c r="AC10" s="403"/>
      <c r="AD10" s="403"/>
      <c r="AE10" s="403"/>
      <c r="AF10" s="403"/>
      <c r="AG10" s="403"/>
      <c r="AH10" s="403"/>
    </row>
    <row r="11" spans="1:34" s="75" customFormat="1" ht="13.15" customHeight="1" outlineLevel="1" x14ac:dyDescent="0.2">
      <c r="A11" s="402">
        <v>7</v>
      </c>
      <c r="B11" s="360"/>
      <c r="C11" s="364"/>
      <c r="D11" s="403"/>
      <c r="E11" s="403"/>
      <c r="F11" s="403"/>
      <c r="G11" s="403"/>
      <c r="H11" s="403"/>
      <c r="I11" s="403"/>
      <c r="J11" s="403"/>
      <c r="K11" s="403"/>
      <c r="L11" s="403"/>
      <c r="M11" s="403"/>
      <c r="N11" s="403"/>
      <c r="O11" s="403"/>
      <c r="P11" s="403"/>
      <c r="Q11" s="403"/>
      <c r="R11" s="403"/>
      <c r="S11" s="403"/>
      <c r="T11" s="403"/>
      <c r="U11" s="403"/>
      <c r="V11" s="403"/>
      <c r="W11" s="403"/>
      <c r="X11" s="403"/>
      <c r="Y11" s="403"/>
      <c r="Z11" s="403"/>
      <c r="AA11" s="403"/>
      <c r="AB11" s="403"/>
      <c r="AC11" s="403"/>
      <c r="AD11" s="403"/>
      <c r="AE11" s="403"/>
      <c r="AF11" s="403"/>
      <c r="AG11" s="403"/>
      <c r="AH11" s="403"/>
    </row>
    <row r="12" spans="1:34" s="75" customFormat="1" ht="13.15" customHeight="1" outlineLevel="1" x14ac:dyDescent="0.2">
      <c r="A12" s="402">
        <v>8</v>
      </c>
      <c r="B12" s="360"/>
      <c r="C12" s="364"/>
      <c r="D12" s="403"/>
      <c r="E12" s="403"/>
      <c r="F12" s="403"/>
      <c r="G12" s="403"/>
      <c r="H12" s="403"/>
      <c r="I12" s="403"/>
      <c r="J12" s="403"/>
      <c r="K12" s="403"/>
      <c r="L12" s="403"/>
      <c r="M12" s="403"/>
      <c r="N12" s="403"/>
      <c r="O12" s="403"/>
      <c r="P12" s="403"/>
      <c r="Q12" s="403"/>
      <c r="R12" s="403"/>
      <c r="S12" s="403"/>
      <c r="T12" s="403"/>
      <c r="U12" s="403"/>
      <c r="V12" s="403"/>
      <c r="W12" s="403"/>
      <c r="X12" s="403"/>
      <c r="Y12" s="403"/>
      <c r="Z12" s="403"/>
      <c r="AA12" s="403"/>
      <c r="AB12" s="403"/>
      <c r="AC12" s="403"/>
      <c r="AD12" s="403"/>
      <c r="AE12" s="403"/>
      <c r="AF12" s="403"/>
      <c r="AG12" s="403"/>
      <c r="AH12" s="403"/>
    </row>
    <row r="13" spans="1:34" s="75" customFormat="1" ht="13.15" customHeight="1" outlineLevel="1" x14ac:dyDescent="0.2">
      <c r="A13" s="402">
        <v>9</v>
      </c>
      <c r="B13" s="360"/>
      <c r="C13" s="364"/>
      <c r="D13" s="403"/>
      <c r="E13" s="403"/>
      <c r="F13" s="403"/>
      <c r="G13" s="403"/>
      <c r="H13" s="403"/>
      <c r="I13" s="403"/>
      <c r="J13" s="403"/>
      <c r="K13" s="403"/>
      <c r="L13" s="403"/>
      <c r="M13" s="403"/>
      <c r="N13" s="403"/>
      <c r="O13" s="403"/>
      <c r="P13" s="403"/>
      <c r="Q13" s="403"/>
      <c r="R13" s="403"/>
      <c r="S13" s="403"/>
      <c r="T13" s="403"/>
      <c r="U13" s="403"/>
      <c r="V13" s="403"/>
      <c r="W13" s="403"/>
      <c r="X13" s="403"/>
      <c r="Y13" s="403"/>
      <c r="Z13" s="403"/>
      <c r="AA13" s="403"/>
      <c r="AB13" s="403"/>
      <c r="AC13" s="403"/>
      <c r="AD13" s="403"/>
      <c r="AE13" s="403"/>
      <c r="AF13" s="403"/>
      <c r="AG13" s="403"/>
      <c r="AH13" s="403"/>
    </row>
    <row r="14" spans="1:34" s="75" customFormat="1" ht="13.15" customHeight="1" outlineLevel="1" x14ac:dyDescent="0.2">
      <c r="A14" s="402">
        <v>10</v>
      </c>
      <c r="B14" s="360"/>
      <c r="C14" s="364"/>
      <c r="D14" s="403"/>
      <c r="E14" s="403"/>
      <c r="F14" s="403"/>
      <c r="G14" s="403"/>
      <c r="H14" s="403"/>
      <c r="I14" s="403"/>
      <c r="J14" s="403"/>
      <c r="K14" s="403"/>
      <c r="L14" s="403"/>
      <c r="M14" s="403"/>
      <c r="N14" s="403"/>
      <c r="O14" s="403"/>
      <c r="P14" s="403"/>
      <c r="Q14" s="403"/>
      <c r="R14" s="403"/>
      <c r="S14" s="403"/>
      <c r="T14" s="403"/>
      <c r="U14" s="403"/>
      <c r="V14" s="403"/>
      <c r="W14" s="403"/>
      <c r="X14" s="403"/>
      <c r="Y14" s="403"/>
      <c r="Z14" s="403"/>
      <c r="AA14" s="403"/>
      <c r="AB14" s="403"/>
      <c r="AC14" s="403"/>
      <c r="AD14" s="403"/>
      <c r="AE14" s="403"/>
      <c r="AF14" s="403"/>
      <c r="AG14" s="403"/>
      <c r="AH14" s="403"/>
    </row>
    <row r="15" spans="1:34" s="75" customFormat="1" ht="13.15" customHeight="1" outlineLevel="1" x14ac:dyDescent="0.2">
      <c r="A15" s="402">
        <v>11</v>
      </c>
      <c r="B15" s="360"/>
      <c r="C15" s="364"/>
      <c r="D15" s="403"/>
      <c r="E15" s="403"/>
      <c r="F15" s="403"/>
      <c r="G15" s="403"/>
      <c r="H15" s="403"/>
      <c r="I15" s="403"/>
      <c r="J15" s="403"/>
      <c r="K15" s="403"/>
      <c r="L15" s="403"/>
      <c r="M15" s="403"/>
      <c r="N15" s="403"/>
      <c r="O15" s="403"/>
      <c r="P15" s="403"/>
      <c r="Q15" s="403"/>
      <c r="R15" s="403"/>
      <c r="S15" s="403"/>
      <c r="T15" s="403"/>
      <c r="U15" s="403"/>
      <c r="V15" s="403"/>
      <c r="W15" s="403"/>
      <c r="X15" s="403"/>
      <c r="Y15" s="403"/>
      <c r="Z15" s="403"/>
      <c r="AA15" s="403"/>
      <c r="AB15" s="403"/>
      <c r="AC15" s="403"/>
      <c r="AD15" s="403"/>
      <c r="AE15" s="403"/>
      <c r="AF15" s="403"/>
      <c r="AG15" s="403"/>
      <c r="AH15" s="403"/>
    </row>
    <row r="16" spans="1:34" s="75" customFormat="1" ht="13.15" customHeight="1" outlineLevel="1" x14ac:dyDescent="0.2">
      <c r="A16" s="402">
        <v>12</v>
      </c>
      <c r="B16" s="360"/>
      <c r="C16" s="364"/>
      <c r="D16" s="403"/>
      <c r="E16" s="403"/>
      <c r="F16" s="403"/>
      <c r="G16" s="403"/>
      <c r="H16" s="403"/>
      <c r="I16" s="403"/>
      <c r="J16" s="403"/>
      <c r="K16" s="403"/>
      <c r="L16" s="403"/>
      <c r="M16" s="403"/>
      <c r="N16" s="403"/>
      <c r="O16" s="403"/>
      <c r="P16" s="403"/>
      <c r="Q16" s="403"/>
      <c r="R16" s="403"/>
      <c r="S16" s="403"/>
      <c r="T16" s="403"/>
      <c r="U16" s="403"/>
      <c r="V16" s="403"/>
      <c r="W16" s="403"/>
      <c r="X16" s="403"/>
      <c r="Y16" s="403"/>
      <c r="Z16" s="403"/>
      <c r="AA16" s="403"/>
      <c r="AB16" s="403"/>
      <c r="AC16" s="403"/>
      <c r="AD16" s="403"/>
      <c r="AE16" s="403"/>
      <c r="AF16" s="403"/>
      <c r="AG16" s="403"/>
      <c r="AH16" s="403"/>
    </row>
    <row r="17" spans="1:34" s="75" customFormat="1" ht="13.15" customHeight="1" outlineLevel="1" x14ac:dyDescent="0.2">
      <c r="A17" s="402">
        <v>13</v>
      </c>
      <c r="B17" s="360"/>
      <c r="C17" s="364"/>
      <c r="D17" s="403"/>
      <c r="E17" s="403"/>
      <c r="F17" s="403"/>
      <c r="G17" s="403"/>
      <c r="H17" s="403"/>
      <c r="I17" s="403"/>
      <c r="J17" s="403"/>
      <c r="K17" s="403"/>
      <c r="L17" s="403"/>
      <c r="M17" s="403"/>
      <c r="N17" s="403"/>
      <c r="O17" s="403"/>
      <c r="P17" s="403"/>
      <c r="Q17" s="403"/>
      <c r="R17" s="403"/>
      <c r="S17" s="403"/>
      <c r="T17" s="403"/>
      <c r="U17" s="403"/>
      <c r="V17" s="403"/>
      <c r="W17" s="403"/>
      <c r="X17" s="403"/>
      <c r="Y17" s="403"/>
      <c r="Z17" s="403"/>
      <c r="AA17" s="403"/>
      <c r="AB17" s="403"/>
      <c r="AC17" s="403"/>
      <c r="AD17" s="403"/>
      <c r="AE17" s="403"/>
      <c r="AF17" s="403"/>
      <c r="AG17" s="403"/>
      <c r="AH17" s="403"/>
    </row>
    <row r="18" spans="1:34" s="75" customFormat="1" ht="13.15" customHeight="1" outlineLevel="1" x14ac:dyDescent="0.2">
      <c r="A18" s="402">
        <v>14</v>
      </c>
      <c r="B18" s="360"/>
      <c r="C18" s="364"/>
      <c r="D18" s="403"/>
      <c r="E18" s="403"/>
      <c r="F18" s="403"/>
      <c r="G18" s="403"/>
      <c r="H18" s="403"/>
      <c r="I18" s="403"/>
      <c r="J18" s="403"/>
      <c r="K18" s="403"/>
      <c r="L18" s="403"/>
      <c r="M18" s="403"/>
      <c r="N18" s="403"/>
      <c r="O18" s="403"/>
      <c r="P18" s="403"/>
      <c r="Q18" s="403"/>
      <c r="R18" s="403"/>
      <c r="S18" s="403"/>
      <c r="T18" s="403"/>
      <c r="U18" s="403"/>
      <c r="V18" s="403"/>
      <c r="W18" s="403"/>
      <c r="X18" s="403"/>
      <c r="Y18" s="403"/>
      <c r="Z18" s="403"/>
      <c r="AA18" s="403"/>
      <c r="AB18" s="403"/>
      <c r="AC18" s="403"/>
      <c r="AD18" s="403"/>
      <c r="AE18" s="403"/>
      <c r="AF18" s="403"/>
      <c r="AG18" s="403"/>
      <c r="AH18" s="403"/>
    </row>
    <row r="19" spans="1:34" s="75" customFormat="1" ht="13.15" customHeight="1" outlineLevel="1" x14ac:dyDescent="0.2">
      <c r="A19" s="402">
        <v>15</v>
      </c>
      <c r="B19" s="360"/>
      <c r="C19" s="364"/>
      <c r="D19" s="403"/>
      <c r="E19" s="403"/>
      <c r="F19" s="403"/>
      <c r="G19" s="403"/>
      <c r="H19" s="403"/>
      <c r="I19" s="403"/>
      <c r="J19" s="403"/>
      <c r="K19" s="403"/>
      <c r="L19" s="403"/>
      <c r="M19" s="403"/>
      <c r="N19" s="403"/>
      <c r="O19" s="403"/>
      <c r="P19" s="403"/>
      <c r="Q19" s="403"/>
      <c r="R19" s="403"/>
      <c r="S19" s="403"/>
      <c r="T19" s="403"/>
      <c r="U19" s="403"/>
      <c r="V19" s="403"/>
      <c r="W19" s="403"/>
      <c r="X19" s="403"/>
      <c r="Y19" s="403"/>
      <c r="Z19" s="403"/>
      <c r="AA19" s="403"/>
      <c r="AB19" s="403"/>
      <c r="AC19" s="403"/>
      <c r="AD19" s="403"/>
      <c r="AE19" s="403"/>
      <c r="AF19" s="403"/>
      <c r="AG19" s="403"/>
      <c r="AH19" s="403"/>
    </row>
    <row r="20" spans="1:34" s="75" customFormat="1" ht="13.15" customHeight="1" outlineLevel="1" x14ac:dyDescent="0.2">
      <c r="A20" s="402">
        <v>16</v>
      </c>
      <c r="B20" s="360"/>
      <c r="C20" s="364"/>
      <c r="D20" s="403"/>
      <c r="E20" s="403"/>
      <c r="F20" s="403"/>
      <c r="G20" s="403"/>
      <c r="H20" s="403"/>
      <c r="I20" s="403"/>
      <c r="J20" s="403"/>
      <c r="K20" s="403"/>
      <c r="L20" s="403"/>
      <c r="M20" s="403"/>
      <c r="N20" s="403"/>
      <c r="O20" s="403"/>
      <c r="P20" s="403"/>
      <c r="Q20" s="403"/>
      <c r="R20" s="403"/>
      <c r="S20" s="403"/>
      <c r="T20" s="403"/>
      <c r="U20" s="403"/>
      <c r="V20" s="403"/>
      <c r="W20" s="403"/>
      <c r="X20" s="403"/>
      <c r="Y20" s="403"/>
      <c r="Z20" s="403"/>
      <c r="AA20" s="403"/>
      <c r="AB20" s="403"/>
      <c r="AC20" s="403"/>
      <c r="AD20" s="403"/>
      <c r="AE20" s="403"/>
      <c r="AF20" s="403"/>
      <c r="AG20" s="403"/>
      <c r="AH20" s="403"/>
    </row>
    <row r="21" spans="1:34" s="75" customFormat="1" ht="13.15" customHeight="1" outlineLevel="1" x14ac:dyDescent="0.2">
      <c r="A21" s="402">
        <v>17</v>
      </c>
      <c r="B21" s="360"/>
      <c r="C21" s="364"/>
      <c r="D21" s="403"/>
      <c r="E21" s="403"/>
      <c r="F21" s="403"/>
      <c r="G21" s="403"/>
      <c r="H21" s="403"/>
      <c r="I21" s="403"/>
      <c r="J21" s="403"/>
      <c r="K21" s="403"/>
      <c r="L21" s="403"/>
      <c r="M21" s="403"/>
      <c r="N21" s="403"/>
      <c r="O21" s="403"/>
      <c r="P21" s="403"/>
      <c r="Q21" s="403"/>
      <c r="R21" s="403"/>
      <c r="S21" s="403"/>
      <c r="T21" s="403"/>
      <c r="U21" s="403"/>
      <c r="V21" s="403"/>
      <c r="W21" s="403"/>
      <c r="X21" s="403"/>
      <c r="Y21" s="403"/>
      <c r="Z21" s="403"/>
      <c r="AA21" s="403"/>
      <c r="AB21" s="403"/>
      <c r="AC21" s="403"/>
      <c r="AD21" s="403"/>
      <c r="AE21" s="403"/>
      <c r="AF21" s="403"/>
      <c r="AG21" s="403"/>
      <c r="AH21" s="403"/>
    </row>
    <row r="22" spans="1:34" s="75" customFormat="1" ht="13.15" customHeight="1" outlineLevel="1" x14ac:dyDescent="0.2">
      <c r="A22" s="402">
        <v>18</v>
      </c>
      <c r="B22" s="360"/>
      <c r="C22" s="364"/>
      <c r="D22" s="403"/>
      <c r="E22" s="403"/>
      <c r="F22" s="403"/>
      <c r="G22" s="403"/>
      <c r="H22" s="403"/>
      <c r="I22" s="403"/>
      <c r="J22" s="403"/>
      <c r="K22" s="403"/>
      <c r="L22" s="403"/>
      <c r="M22" s="403"/>
      <c r="N22" s="403"/>
      <c r="O22" s="403"/>
      <c r="P22" s="403"/>
      <c r="Q22" s="403"/>
      <c r="R22" s="403"/>
      <c r="S22" s="403"/>
      <c r="T22" s="403"/>
      <c r="U22" s="403"/>
      <c r="V22" s="403"/>
      <c r="W22" s="403"/>
      <c r="X22" s="403"/>
      <c r="Y22" s="403"/>
      <c r="Z22" s="403"/>
      <c r="AA22" s="403"/>
      <c r="AB22" s="403"/>
      <c r="AC22" s="403"/>
      <c r="AD22" s="403"/>
      <c r="AE22" s="403"/>
      <c r="AF22" s="403"/>
      <c r="AG22" s="403"/>
      <c r="AH22" s="403"/>
    </row>
    <row r="23" spans="1:34" s="75" customFormat="1" ht="13.15" customHeight="1" outlineLevel="1" x14ac:dyDescent="0.2">
      <c r="A23" s="402">
        <v>19</v>
      </c>
      <c r="B23" s="360"/>
      <c r="C23" s="364"/>
      <c r="D23" s="403"/>
      <c r="E23" s="403"/>
      <c r="F23" s="403"/>
      <c r="G23" s="403"/>
      <c r="H23" s="403"/>
      <c r="I23" s="403"/>
      <c r="J23" s="403"/>
      <c r="K23" s="403"/>
      <c r="L23" s="403"/>
      <c r="M23" s="403"/>
      <c r="N23" s="403"/>
      <c r="O23" s="403"/>
      <c r="P23" s="403"/>
      <c r="Q23" s="403"/>
      <c r="R23" s="403"/>
      <c r="S23" s="403"/>
      <c r="T23" s="403"/>
      <c r="U23" s="403"/>
      <c r="V23" s="403"/>
      <c r="W23" s="403"/>
      <c r="X23" s="403"/>
      <c r="Y23" s="403"/>
      <c r="Z23" s="403"/>
      <c r="AA23" s="403"/>
      <c r="AB23" s="403"/>
      <c r="AC23" s="403"/>
      <c r="AD23" s="403"/>
      <c r="AE23" s="403"/>
      <c r="AF23" s="403"/>
      <c r="AG23" s="403"/>
      <c r="AH23" s="403"/>
    </row>
    <row r="24" spans="1:34" s="75" customFormat="1" ht="13.15" customHeight="1" outlineLevel="1" x14ac:dyDescent="0.2">
      <c r="A24" s="402">
        <v>20</v>
      </c>
      <c r="B24" s="360"/>
      <c r="C24" s="364"/>
      <c r="D24" s="403"/>
      <c r="E24" s="403"/>
      <c r="F24" s="403"/>
      <c r="G24" s="403"/>
      <c r="H24" s="403"/>
      <c r="I24" s="403"/>
      <c r="J24" s="403"/>
      <c r="K24" s="403"/>
      <c r="L24" s="403"/>
      <c r="M24" s="403"/>
      <c r="N24" s="403"/>
      <c r="O24" s="403"/>
      <c r="P24" s="403"/>
      <c r="Q24" s="403"/>
      <c r="R24" s="403"/>
      <c r="S24" s="403"/>
      <c r="T24" s="403"/>
      <c r="U24" s="403"/>
      <c r="V24" s="403"/>
      <c r="W24" s="403"/>
      <c r="X24" s="403"/>
      <c r="Y24" s="403"/>
      <c r="Z24" s="403"/>
      <c r="AA24" s="403"/>
      <c r="AB24" s="403"/>
      <c r="AC24" s="403"/>
      <c r="AD24" s="403"/>
      <c r="AE24" s="403"/>
      <c r="AF24" s="403"/>
      <c r="AG24" s="403"/>
      <c r="AH24" s="403"/>
    </row>
    <row r="25" spans="1:34" s="75" customFormat="1" ht="13.15" customHeight="1" outlineLevel="1" x14ac:dyDescent="0.2">
      <c r="A25" s="402">
        <v>21</v>
      </c>
      <c r="B25" s="360"/>
      <c r="C25" s="364"/>
      <c r="D25" s="403"/>
      <c r="E25" s="403"/>
      <c r="F25" s="403"/>
      <c r="G25" s="403"/>
      <c r="H25" s="403"/>
      <c r="I25" s="403"/>
      <c r="J25" s="403"/>
      <c r="K25" s="403"/>
      <c r="L25" s="403"/>
      <c r="M25" s="403"/>
      <c r="N25" s="403"/>
      <c r="O25" s="403"/>
      <c r="P25" s="403"/>
      <c r="Q25" s="403"/>
      <c r="R25" s="403"/>
      <c r="S25" s="403"/>
      <c r="T25" s="403"/>
      <c r="U25" s="403"/>
      <c r="V25" s="403"/>
      <c r="W25" s="403"/>
      <c r="X25" s="403"/>
      <c r="Y25" s="403"/>
      <c r="Z25" s="403"/>
      <c r="AA25" s="403"/>
      <c r="AB25" s="403"/>
      <c r="AC25" s="403"/>
      <c r="AD25" s="403"/>
      <c r="AE25" s="403"/>
      <c r="AF25" s="403"/>
      <c r="AG25" s="403"/>
      <c r="AH25" s="403"/>
    </row>
    <row r="26" spans="1:34" s="75" customFormat="1" ht="13.15" customHeight="1" outlineLevel="1" x14ac:dyDescent="0.2">
      <c r="A26" s="402">
        <v>22</v>
      </c>
      <c r="B26" s="360"/>
      <c r="C26" s="364"/>
      <c r="D26" s="403"/>
      <c r="E26" s="403"/>
      <c r="F26" s="403"/>
      <c r="G26" s="403"/>
      <c r="H26" s="403"/>
      <c r="I26" s="403"/>
      <c r="J26" s="403"/>
      <c r="K26" s="403"/>
      <c r="L26" s="403"/>
      <c r="M26" s="403"/>
      <c r="N26" s="403"/>
      <c r="O26" s="403"/>
      <c r="P26" s="403"/>
      <c r="Q26" s="403"/>
      <c r="R26" s="403"/>
      <c r="S26" s="403"/>
      <c r="T26" s="403"/>
      <c r="U26" s="403"/>
      <c r="V26" s="403"/>
      <c r="W26" s="403"/>
      <c r="X26" s="403"/>
      <c r="Y26" s="403"/>
      <c r="Z26" s="403"/>
      <c r="AA26" s="403"/>
      <c r="AB26" s="403"/>
      <c r="AC26" s="403"/>
      <c r="AD26" s="403"/>
      <c r="AE26" s="403"/>
      <c r="AF26" s="403"/>
      <c r="AG26" s="403"/>
      <c r="AH26" s="403"/>
    </row>
    <row r="27" spans="1:34" s="75" customFormat="1" ht="13.15" customHeight="1" outlineLevel="1" x14ac:dyDescent="0.2">
      <c r="A27" s="402">
        <v>23</v>
      </c>
      <c r="B27" s="360"/>
      <c r="C27" s="364"/>
      <c r="D27" s="403"/>
      <c r="E27" s="403"/>
      <c r="F27" s="403"/>
      <c r="G27" s="403"/>
      <c r="H27" s="403"/>
      <c r="I27" s="403"/>
      <c r="J27" s="403"/>
      <c r="K27" s="403"/>
      <c r="L27" s="403"/>
      <c r="M27" s="403"/>
      <c r="N27" s="403"/>
      <c r="O27" s="403"/>
      <c r="P27" s="403"/>
      <c r="Q27" s="403"/>
      <c r="R27" s="403"/>
      <c r="S27" s="403"/>
      <c r="T27" s="403"/>
      <c r="U27" s="403"/>
      <c r="V27" s="403"/>
      <c r="W27" s="403"/>
      <c r="X27" s="403"/>
      <c r="Y27" s="403"/>
      <c r="Z27" s="403"/>
      <c r="AA27" s="403"/>
      <c r="AB27" s="403"/>
      <c r="AC27" s="403"/>
      <c r="AD27" s="403"/>
      <c r="AE27" s="403"/>
      <c r="AF27" s="403"/>
      <c r="AG27" s="403"/>
      <c r="AH27" s="403"/>
    </row>
    <row r="28" spans="1:34" s="75" customFormat="1" ht="13.15" customHeight="1" outlineLevel="1" x14ac:dyDescent="0.2">
      <c r="A28" s="402">
        <v>24</v>
      </c>
      <c r="B28" s="360"/>
      <c r="C28" s="364"/>
      <c r="D28" s="403"/>
      <c r="E28" s="403"/>
      <c r="F28" s="403"/>
      <c r="G28" s="403"/>
      <c r="H28" s="403"/>
      <c r="I28" s="403"/>
      <c r="J28" s="403"/>
      <c r="K28" s="403"/>
      <c r="L28" s="403"/>
      <c r="M28" s="403"/>
      <c r="N28" s="403"/>
      <c r="O28" s="403"/>
      <c r="P28" s="403"/>
      <c r="Q28" s="403"/>
      <c r="R28" s="403"/>
      <c r="S28" s="403"/>
      <c r="T28" s="403"/>
      <c r="U28" s="403"/>
      <c r="V28" s="403"/>
      <c r="W28" s="403"/>
      <c r="X28" s="403"/>
      <c r="Y28" s="403"/>
      <c r="Z28" s="403"/>
      <c r="AA28" s="403"/>
      <c r="AB28" s="403"/>
      <c r="AC28" s="403"/>
      <c r="AD28" s="403"/>
      <c r="AE28" s="403"/>
      <c r="AF28" s="403"/>
      <c r="AG28" s="403"/>
      <c r="AH28" s="403"/>
    </row>
    <row r="29" spans="1:34" s="75" customFormat="1" ht="13.15" customHeight="1" outlineLevel="1" x14ac:dyDescent="0.2">
      <c r="A29" s="402">
        <v>25</v>
      </c>
      <c r="B29" s="360"/>
      <c r="C29" s="364"/>
      <c r="D29" s="403"/>
      <c r="E29" s="403"/>
      <c r="F29" s="403"/>
      <c r="G29" s="403"/>
      <c r="H29" s="403"/>
      <c r="I29" s="403"/>
      <c r="J29" s="403"/>
      <c r="K29" s="403"/>
      <c r="L29" s="403"/>
      <c r="M29" s="403"/>
      <c r="N29" s="403"/>
      <c r="O29" s="403"/>
      <c r="P29" s="403"/>
      <c r="Q29" s="403"/>
      <c r="R29" s="403"/>
      <c r="S29" s="403"/>
      <c r="T29" s="403"/>
      <c r="U29" s="403"/>
      <c r="V29" s="403"/>
      <c r="W29" s="403"/>
      <c r="X29" s="403"/>
      <c r="Y29" s="403"/>
      <c r="Z29" s="403"/>
      <c r="AA29" s="403"/>
      <c r="AB29" s="403"/>
      <c r="AC29" s="403"/>
      <c r="AD29" s="403"/>
      <c r="AE29" s="403"/>
      <c r="AF29" s="403"/>
      <c r="AG29" s="403"/>
      <c r="AH29" s="403"/>
    </row>
    <row r="30" spans="1:34" s="75" customFormat="1" ht="13.15" customHeight="1" outlineLevel="1" x14ac:dyDescent="0.2">
      <c r="A30" s="402">
        <v>26</v>
      </c>
      <c r="B30" s="360"/>
      <c r="C30" s="364"/>
      <c r="D30" s="403"/>
      <c r="E30" s="403"/>
      <c r="F30" s="403"/>
      <c r="G30" s="403"/>
      <c r="H30" s="403"/>
      <c r="I30" s="403"/>
      <c r="J30" s="403"/>
      <c r="K30" s="403"/>
      <c r="L30" s="403"/>
      <c r="M30" s="403"/>
      <c r="N30" s="403"/>
      <c r="O30" s="403"/>
      <c r="P30" s="403"/>
      <c r="Q30" s="403"/>
      <c r="R30" s="403"/>
      <c r="S30" s="403"/>
      <c r="T30" s="403"/>
      <c r="U30" s="403"/>
      <c r="V30" s="403"/>
      <c r="W30" s="403"/>
      <c r="X30" s="403"/>
      <c r="Y30" s="403"/>
      <c r="Z30" s="403"/>
      <c r="AA30" s="403"/>
      <c r="AB30" s="403"/>
      <c r="AC30" s="403"/>
      <c r="AD30" s="403"/>
      <c r="AE30" s="403"/>
      <c r="AF30" s="403"/>
      <c r="AG30" s="403"/>
      <c r="AH30" s="403"/>
    </row>
    <row r="31" spans="1:34" s="75" customFormat="1" ht="13.15" customHeight="1" outlineLevel="1" x14ac:dyDescent="0.2">
      <c r="A31" s="402">
        <v>27</v>
      </c>
      <c r="B31" s="360"/>
      <c r="C31" s="364"/>
      <c r="D31" s="403"/>
      <c r="E31" s="403"/>
      <c r="F31" s="403"/>
      <c r="G31" s="403"/>
      <c r="H31" s="403"/>
      <c r="I31" s="403"/>
      <c r="J31" s="403"/>
      <c r="K31" s="403"/>
      <c r="L31" s="403"/>
      <c r="M31" s="403"/>
      <c r="N31" s="403"/>
      <c r="O31" s="403"/>
      <c r="P31" s="403"/>
      <c r="Q31" s="403"/>
      <c r="R31" s="403"/>
      <c r="S31" s="403"/>
      <c r="T31" s="403"/>
      <c r="U31" s="403"/>
      <c r="V31" s="403"/>
      <c r="W31" s="403"/>
      <c r="X31" s="403"/>
      <c r="Y31" s="403"/>
      <c r="Z31" s="403"/>
      <c r="AA31" s="403"/>
      <c r="AB31" s="403"/>
      <c r="AC31" s="403"/>
      <c r="AD31" s="403"/>
      <c r="AE31" s="403"/>
      <c r="AF31" s="403"/>
      <c r="AG31" s="403"/>
      <c r="AH31" s="403"/>
    </row>
    <row r="32" spans="1:34" s="75" customFormat="1" ht="13.15" customHeight="1" outlineLevel="1" x14ac:dyDescent="0.2">
      <c r="A32" s="402">
        <v>28</v>
      </c>
      <c r="B32" s="360"/>
      <c r="C32" s="364"/>
      <c r="D32" s="403"/>
      <c r="E32" s="403"/>
      <c r="F32" s="403"/>
      <c r="G32" s="403"/>
      <c r="H32" s="403"/>
      <c r="I32" s="403"/>
      <c r="J32" s="403"/>
      <c r="K32" s="403"/>
      <c r="L32" s="403"/>
      <c r="M32" s="403"/>
      <c r="N32" s="403"/>
      <c r="O32" s="403"/>
      <c r="P32" s="403"/>
      <c r="Q32" s="403"/>
      <c r="R32" s="403"/>
      <c r="S32" s="403"/>
      <c r="T32" s="403"/>
      <c r="U32" s="403"/>
      <c r="V32" s="403"/>
      <c r="W32" s="403"/>
      <c r="X32" s="403"/>
      <c r="Y32" s="403"/>
      <c r="Z32" s="403"/>
      <c r="AA32" s="403"/>
      <c r="AB32" s="403"/>
      <c r="AC32" s="403"/>
      <c r="AD32" s="403"/>
      <c r="AE32" s="403"/>
      <c r="AF32" s="403"/>
      <c r="AG32" s="403"/>
      <c r="AH32" s="403"/>
    </row>
    <row r="33" spans="1:34" s="75" customFormat="1" ht="13.15" customHeight="1" outlineLevel="1" x14ac:dyDescent="0.2">
      <c r="A33" s="402">
        <v>29</v>
      </c>
      <c r="B33" s="360"/>
      <c r="C33" s="364"/>
      <c r="D33" s="403"/>
      <c r="E33" s="403"/>
      <c r="F33" s="403"/>
      <c r="G33" s="403"/>
      <c r="H33" s="403"/>
      <c r="I33" s="403"/>
      <c r="J33" s="403"/>
      <c r="K33" s="403"/>
      <c r="L33" s="403"/>
      <c r="M33" s="403"/>
      <c r="N33" s="403"/>
      <c r="O33" s="403"/>
      <c r="P33" s="403"/>
      <c r="Q33" s="403"/>
      <c r="R33" s="403"/>
      <c r="S33" s="403"/>
      <c r="T33" s="403"/>
      <c r="U33" s="403"/>
      <c r="V33" s="403"/>
      <c r="W33" s="403"/>
      <c r="X33" s="403"/>
      <c r="Y33" s="403"/>
      <c r="Z33" s="403"/>
      <c r="AA33" s="403"/>
      <c r="AB33" s="403"/>
      <c r="AC33" s="403"/>
      <c r="AD33" s="403"/>
      <c r="AE33" s="403"/>
      <c r="AF33" s="403"/>
      <c r="AG33" s="403"/>
      <c r="AH33" s="403"/>
    </row>
    <row r="34" spans="1:34" s="75" customFormat="1" ht="13.15" customHeight="1" outlineLevel="1" x14ac:dyDescent="0.2">
      <c r="A34" s="402">
        <v>30</v>
      </c>
      <c r="B34" s="360"/>
      <c r="C34" s="364"/>
      <c r="D34" s="403"/>
      <c r="E34" s="403"/>
      <c r="F34" s="403"/>
      <c r="G34" s="403"/>
      <c r="H34" s="403"/>
      <c r="I34" s="403"/>
      <c r="J34" s="403"/>
      <c r="K34" s="403"/>
      <c r="L34" s="403"/>
      <c r="M34" s="403"/>
      <c r="N34" s="403"/>
      <c r="O34" s="403"/>
      <c r="P34" s="403"/>
      <c r="Q34" s="403"/>
      <c r="R34" s="403"/>
      <c r="S34" s="403"/>
      <c r="T34" s="403"/>
      <c r="U34" s="403"/>
      <c r="V34" s="403"/>
      <c r="W34" s="403"/>
      <c r="X34" s="403"/>
      <c r="Y34" s="403"/>
      <c r="Z34" s="403"/>
      <c r="AA34" s="403"/>
      <c r="AB34" s="403"/>
      <c r="AC34" s="403"/>
      <c r="AD34" s="403"/>
      <c r="AE34" s="403"/>
      <c r="AF34" s="403"/>
      <c r="AG34" s="403"/>
      <c r="AH34" s="403"/>
    </row>
    <row r="35" spans="1:34" s="75" customFormat="1" ht="13.15" customHeight="1" x14ac:dyDescent="0.2">
      <c r="A35" s="361" t="s">
        <v>64</v>
      </c>
      <c r="B35" s="365"/>
      <c r="C35" s="366">
        <f>SUM(C5:C34)</f>
        <v>0</v>
      </c>
      <c r="D35" s="362"/>
      <c r="E35" s="366">
        <f>SUM(E5:E34)</f>
        <v>0</v>
      </c>
      <c r="F35" s="366">
        <f t="shared" ref="F35:AH35" si="0">SUM(F5:F34)</f>
        <v>0</v>
      </c>
      <c r="G35" s="366">
        <f t="shared" si="0"/>
        <v>0</v>
      </c>
      <c r="H35" s="366">
        <f t="shared" si="0"/>
        <v>0</v>
      </c>
      <c r="I35" s="366">
        <f t="shared" si="0"/>
        <v>0</v>
      </c>
      <c r="J35" s="366">
        <f t="shared" si="0"/>
        <v>0</v>
      </c>
      <c r="K35" s="366">
        <f t="shared" si="0"/>
        <v>0</v>
      </c>
      <c r="L35" s="366">
        <f t="shared" si="0"/>
        <v>0</v>
      </c>
      <c r="M35" s="366">
        <f t="shared" si="0"/>
        <v>0</v>
      </c>
      <c r="N35" s="366">
        <f t="shared" si="0"/>
        <v>0</v>
      </c>
      <c r="O35" s="366">
        <f t="shared" si="0"/>
        <v>0</v>
      </c>
      <c r="P35" s="366">
        <f t="shared" si="0"/>
        <v>0</v>
      </c>
      <c r="Q35" s="366">
        <f t="shared" si="0"/>
        <v>0</v>
      </c>
      <c r="R35" s="366">
        <f t="shared" si="0"/>
        <v>0</v>
      </c>
      <c r="S35" s="366">
        <f t="shared" si="0"/>
        <v>0</v>
      </c>
      <c r="T35" s="366">
        <f t="shared" si="0"/>
        <v>0</v>
      </c>
      <c r="U35" s="366">
        <f t="shared" si="0"/>
        <v>0</v>
      </c>
      <c r="V35" s="366">
        <f t="shared" si="0"/>
        <v>0</v>
      </c>
      <c r="W35" s="366">
        <f t="shared" si="0"/>
        <v>0</v>
      </c>
      <c r="X35" s="366">
        <f t="shared" si="0"/>
        <v>0</v>
      </c>
      <c r="Y35" s="366">
        <f t="shared" si="0"/>
        <v>0</v>
      </c>
      <c r="Z35" s="366">
        <f t="shared" si="0"/>
        <v>0</v>
      </c>
      <c r="AA35" s="366">
        <f t="shared" si="0"/>
        <v>0</v>
      </c>
      <c r="AB35" s="366">
        <f t="shared" si="0"/>
        <v>0</v>
      </c>
      <c r="AC35" s="366">
        <f t="shared" si="0"/>
        <v>0</v>
      </c>
      <c r="AD35" s="366">
        <f t="shared" si="0"/>
        <v>0</v>
      </c>
      <c r="AE35" s="366">
        <f t="shared" si="0"/>
        <v>0</v>
      </c>
      <c r="AF35" s="366">
        <f t="shared" si="0"/>
        <v>0</v>
      </c>
      <c r="AG35" s="366">
        <f t="shared" si="0"/>
        <v>0</v>
      </c>
      <c r="AH35" s="366">
        <f t="shared" si="0"/>
        <v>0</v>
      </c>
    </row>
    <row r="36" spans="1:34" s="75" customFormat="1" ht="13.15" customHeight="1" x14ac:dyDescent="0.2">
      <c r="A36" s="401"/>
      <c r="B36" s="78"/>
      <c r="C36" s="78"/>
      <c r="D36" s="400"/>
      <c r="E36" s="400"/>
      <c r="F36" s="400"/>
      <c r="G36" s="400"/>
      <c r="H36" s="400"/>
      <c r="I36" s="400"/>
      <c r="J36" s="400"/>
      <c r="K36" s="400"/>
      <c r="L36" s="400"/>
      <c r="M36" s="400"/>
      <c r="N36" s="400"/>
      <c r="O36" s="400"/>
      <c r="P36" s="400"/>
      <c r="Q36" s="400"/>
      <c r="R36" s="400"/>
      <c r="S36" s="400"/>
      <c r="T36" s="400"/>
      <c r="U36" s="400"/>
      <c r="V36" s="400"/>
      <c r="W36" s="400"/>
      <c r="X36" s="400"/>
      <c r="Y36" s="400"/>
      <c r="Z36" s="400"/>
      <c r="AA36" s="400"/>
      <c r="AB36" s="400"/>
      <c r="AC36" s="400"/>
      <c r="AD36" s="400"/>
      <c r="AE36" s="400"/>
      <c r="AF36" s="400"/>
      <c r="AG36" s="400"/>
      <c r="AH36" s="401"/>
    </row>
    <row r="37" spans="1:34" s="75" customFormat="1" ht="13.15" customHeight="1" x14ac:dyDescent="0.2">
      <c r="A37" s="359" t="s">
        <v>1065</v>
      </c>
      <c r="B37" s="359" t="s">
        <v>1100</v>
      </c>
      <c r="C37" s="78"/>
      <c r="D37" s="400"/>
      <c r="E37" s="400"/>
      <c r="F37" s="400"/>
      <c r="G37" s="400"/>
      <c r="H37" s="400"/>
      <c r="I37" s="400"/>
      <c r="J37" s="400"/>
      <c r="K37" s="400"/>
      <c r="L37" s="400"/>
      <c r="M37" s="400"/>
      <c r="N37" s="400"/>
      <c r="O37" s="400"/>
      <c r="P37" s="400"/>
      <c r="Q37" s="400"/>
      <c r="R37" s="400"/>
      <c r="S37" s="400"/>
      <c r="T37" s="400"/>
      <c r="U37" s="400"/>
      <c r="V37" s="400"/>
      <c r="W37" s="400"/>
      <c r="X37" s="400"/>
      <c r="Y37" s="400"/>
      <c r="Z37" s="400"/>
      <c r="AA37" s="400"/>
      <c r="AB37" s="400"/>
      <c r="AC37" s="400"/>
      <c r="AD37" s="400"/>
      <c r="AE37" s="400"/>
      <c r="AF37" s="400"/>
      <c r="AG37" s="400"/>
      <c r="AH37" s="401"/>
    </row>
    <row r="38" spans="1:34" s="75" customFormat="1" ht="13.15" customHeight="1" x14ac:dyDescent="0.2">
      <c r="A38" s="507" t="s">
        <v>1074</v>
      </c>
      <c r="B38" s="360"/>
      <c r="C38" s="78"/>
      <c r="D38" s="400"/>
      <c r="E38" s="400"/>
      <c r="F38" s="400"/>
      <c r="G38" s="400"/>
      <c r="H38" s="400"/>
      <c r="I38" s="400"/>
      <c r="J38" s="400"/>
      <c r="K38" s="400"/>
      <c r="L38" s="400"/>
      <c r="M38" s="400"/>
      <c r="N38" s="400"/>
      <c r="O38" s="400"/>
      <c r="P38" s="400"/>
      <c r="Q38" s="400"/>
      <c r="R38" s="400"/>
      <c r="S38" s="400"/>
      <c r="T38" s="400"/>
      <c r="U38" s="400"/>
      <c r="V38" s="400"/>
      <c r="W38" s="400"/>
      <c r="X38" s="400"/>
      <c r="Y38" s="400"/>
      <c r="Z38" s="400"/>
      <c r="AA38" s="400"/>
      <c r="AB38" s="400"/>
      <c r="AC38" s="400"/>
      <c r="AD38" s="400"/>
      <c r="AE38" s="400"/>
      <c r="AF38" s="400"/>
      <c r="AG38" s="400"/>
      <c r="AH38" s="401"/>
    </row>
    <row r="39" spans="1:34" s="75" customFormat="1" ht="13.15" customHeight="1" x14ac:dyDescent="0.2">
      <c r="A39" s="401"/>
      <c r="B39" s="78"/>
      <c r="C39" s="78"/>
      <c r="D39" s="400"/>
      <c r="E39" s="400"/>
      <c r="F39" s="400"/>
      <c r="G39" s="400"/>
      <c r="H39" s="400"/>
      <c r="I39" s="400"/>
      <c r="J39" s="400"/>
      <c r="K39" s="400"/>
      <c r="L39" s="400"/>
      <c r="M39" s="400"/>
      <c r="N39" s="400"/>
      <c r="O39" s="400"/>
      <c r="P39" s="400"/>
      <c r="Q39" s="400"/>
      <c r="R39" s="400"/>
      <c r="S39" s="400"/>
      <c r="T39" s="400"/>
      <c r="U39" s="400"/>
      <c r="V39" s="400"/>
      <c r="W39" s="400"/>
      <c r="X39" s="400"/>
      <c r="Y39" s="400"/>
      <c r="Z39" s="400"/>
      <c r="AA39" s="400"/>
      <c r="AB39" s="400"/>
      <c r="AC39" s="400"/>
      <c r="AD39" s="400"/>
      <c r="AE39" s="400"/>
      <c r="AF39" s="400"/>
      <c r="AG39" s="400"/>
      <c r="AH39" s="401"/>
    </row>
    <row r="40" spans="1:34" s="78" customFormat="1" ht="13.15" customHeight="1" x14ac:dyDescent="0.2">
      <c r="A40" s="361" t="s">
        <v>727</v>
      </c>
      <c r="B40" s="361" t="s">
        <v>1101</v>
      </c>
      <c r="C40" s="361" t="s">
        <v>1102</v>
      </c>
      <c r="D40" s="362" t="s">
        <v>1100</v>
      </c>
      <c r="E40" s="363">
        <v>1</v>
      </c>
      <c r="F40" s="363">
        <v>2</v>
      </c>
      <c r="G40" s="363">
        <v>3</v>
      </c>
      <c r="H40" s="363">
        <v>4</v>
      </c>
      <c r="I40" s="363">
        <v>5</v>
      </c>
      <c r="J40" s="363">
        <v>6</v>
      </c>
      <c r="K40" s="363">
        <v>7</v>
      </c>
      <c r="L40" s="363">
        <v>8</v>
      </c>
      <c r="M40" s="363">
        <v>9</v>
      </c>
      <c r="N40" s="363">
        <v>10</v>
      </c>
      <c r="O40" s="363">
        <v>11</v>
      </c>
      <c r="P40" s="363">
        <v>12</v>
      </c>
      <c r="Q40" s="363">
        <v>13</v>
      </c>
      <c r="R40" s="363">
        <v>14</v>
      </c>
      <c r="S40" s="363">
        <v>15</v>
      </c>
      <c r="T40" s="363">
        <v>16</v>
      </c>
      <c r="U40" s="363">
        <v>17</v>
      </c>
      <c r="V40" s="363">
        <v>18</v>
      </c>
      <c r="W40" s="363">
        <v>19</v>
      </c>
      <c r="X40" s="363">
        <v>20</v>
      </c>
      <c r="Y40" s="363">
        <v>21</v>
      </c>
      <c r="Z40" s="363">
        <v>22</v>
      </c>
      <c r="AA40" s="363">
        <v>23</v>
      </c>
      <c r="AB40" s="363">
        <v>24</v>
      </c>
      <c r="AC40" s="363">
        <v>25</v>
      </c>
      <c r="AD40" s="363">
        <v>26</v>
      </c>
      <c r="AE40" s="363">
        <v>27</v>
      </c>
      <c r="AF40" s="363">
        <v>28</v>
      </c>
      <c r="AG40" s="363">
        <v>29</v>
      </c>
      <c r="AH40" s="363">
        <v>30</v>
      </c>
    </row>
    <row r="41" spans="1:34" s="75" customFormat="1" ht="13.15" customHeight="1" outlineLevel="1" x14ac:dyDescent="0.2">
      <c r="A41" s="402">
        <v>1</v>
      </c>
      <c r="B41" s="360"/>
      <c r="C41" s="364"/>
      <c r="D41" s="403"/>
      <c r="E41" s="403"/>
      <c r="F41" s="403"/>
      <c r="G41" s="403"/>
      <c r="H41" s="403"/>
      <c r="I41" s="403"/>
      <c r="J41" s="403"/>
      <c r="K41" s="403"/>
      <c r="L41" s="403"/>
      <c r="M41" s="403"/>
      <c r="N41" s="403"/>
      <c r="O41" s="403"/>
      <c r="P41" s="403"/>
      <c r="Q41" s="403"/>
      <c r="R41" s="403"/>
      <c r="S41" s="403"/>
      <c r="T41" s="403"/>
      <c r="U41" s="403"/>
      <c r="V41" s="403"/>
      <c r="W41" s="403"/>
      <c r="X41" s="403"/>
      <c r="Y41" s="403"/>
      <c r="Z41" s="403"/>
      <c r="AA41" s="403"/>
      <c r="AB41" s="403"/>
      <c r="AC41" s="403"/>
      <c r="AD41" s="403"/>
      <c r="AE41" s="403"/>
      <c r="AF41" s="403"/>
      <c r="AG41" s="403"/>
      <c r="AH41" s="403"/>
    </row>
    <row r="42" spans="1:34" s="75" customFormat="1" ht="13.15" customHeight="1" outlineLevel="1" x14ac:dyDescent="0.2">
      <c r="A42" s="402">
        <v>2</v>
      </c>
      <c r="B42" s="360"/>
      <c r="C42" s="364"/>
      <c r="D42" s="403"/>
      <c r="E42" s="403"/>
      <c r="F42" s="403"/>
      <c r="G42" s="403"/>
      <c r="H42" s="403"/>
      <c r="I42" s="403"/>
      <c r="J42" s="403"/>
      <c r="K42" s="403"/>
      <c r="L42" s="403"/>
      <c r="M42" s="403"/>
      <c r="N42" s="403"/>
      <c r="O42" s="403"/>
      <c r="P42" s="403"/>
      <c r="Q42" s="403"/>
      <c r="R42" s="403"/>
      <c r="S42" s="403"/>
      <c r="T42" s="403"/>
      <c r="U42" s="403"/>
      <c r="V42" s="403"/>
      <c r="W42" s="403"/>
      <c r="X42" s="403"/>
      <c r="Y42" s="403"/>
      <c r="Z42" s="403"/>
      <c r="AA42" s="403"/>
      <c r="AB42" s="403"/>
      <c r="AC42" s="403"/>
      <c r="AD42" s="403"/>
      <c r="AE42" s="403"/>
      <c r="AF42" s="403"/>
      <c r="AG42" s="403"/>
      <c r="AH42" s="403"/>
    </row>
    <row r="43" spans="1:34" s="75" customFormat="1" ht="13.15" customHeight="1" outlineLevel="1" x14ac:dyDescent="0.2">
      <c r="A43" s="402">
        <v>3</v>
      </c>
      <c r="B43" s="360"/>
      <c r="C43" s="364"/>
      <c r="D43" s="403"/>
      <c r="E43" s="403"/>
      <c r="F43" s="403"/>
      <c r="G43" s="403"/>
      <c r="H43" s="403"/>
      <c r="I43" s="403"/>
      <c r="J43" s="403"/>
      <c r="K43" s="403"/>
      <c r="L43" s="403"/>
      <c r="M43" s="403"/>
      <c r="N43" s="403"/>
      <c r="O43" s="403"/>
      <c r="P43" s="403"/>
      <c r="Q43" s="403"/>
      <c r="R43" s="403"/>
      <c r="S43" s="403"/>
      <c r="T43" s="403"/>
      <c r="U43" s="403"/>
      <c r="V43" s="403"/>
      <c r="W43" s="403"/>
      <c r="X43" s="403"/>
      <c r="Y43" s="403"/>
      <c r="Z43" s="403"/>
      <c r="AA43" s="403"/>
      <c r="AB43" s="403"/>
      <c r="AC43" s="403"/>
      <c r="AD43" s="403"/>
      <c r="AE43" s="403"/>
      <c r="AF43" s="403"/>
      <c r="AG43" s="403"/>
      <c r="AH43" s="403"/>
    </row>
    <row r="44" spans="1:34" s="75" customFormat="1" ht="13.15" customHeight="1" outlineLevel="1" x14ac:dyDescent="0.2">
      <c r="A44" s="402">
        <v>4</v>
      </c>
      <c r="B44" s="360"/>
      <c r="C44" s="364"/>
      <c r="D44" s="403"/>
      <c r="E44" s="403"/>
      <c r="F44" s="403"/>
      <c r="G44" s="403"/>
      <c r="H44" s="403"/>
      <c r="I44" s="403"/>
      <c r="J44" s="403"/>
      <c r="K44" s="403"/>
      <c r="L44" s="403"/>
      <c r="M44" s="403"/>
      <c r="N44" s="403"/>
      <c r="O44" s="403"/>
      <c r="P44" s="403"/>
      <c r="Q44" s="403"/>
      <c r="R44" s="403"/>
      <c r="S44" s="403"/>
      <c r="T44" s="403"/>
      <c r="U44" s="403"/>
      <c r="V44" s="403"/>
      <c r="W44" s="403"/>
      <c r="X44" s="403"/>
      <c r="Y44" s="403"/>
      <c r="Z44" s="403"/>
      <c r="AA44" s="403"/>
      <c r="AB44" s="403"/>
      <c r="AC44" s="403"/>
      <c r="AD44" s="403"/>
      <c r="AE44" s="403"/>
      <c r="AF44" s="403"/>
      <c r="AG44" s="403"/>
      <c r="AH44" s="403"/>
    </row>
    <row r="45" spans="1:34" s="75" customFormat="1" ht="13.15" customHeight="1" outlineLevel="1" x14ac:dyDescent="0.2">
      <c r="A45" s="402">
        <v>5</v>
      </c>
      <c r="B45" s="360"/>
      <c r="C45" s="364"/>
      <c r="D45" s="403"/>
      <c r="E45" s="403"/>
      <c r="F45" s="403"/>
      <c r="G45" s="403"/>
      <c r="H45" s="403"/>
      <c r="I45" s="403"/>
      <c r="J45" s="403"/>
      <c r="K45" s="403"/>
      <c r="L45" s="403"/>
      <c r="M45" s="403"/>
      <c r="N45" s="403"/>
      <c r="O45" s="403"/>
      <c r="P45" s="403"/>
      <c r="Q45" s="403"/>
      <c r="R45" s="403"/>
      <c r="S45" s="403"/>
      <c r="T45" s="403"/>
      <c r="U45" s="403"/>
      <c r="V45" s="403"/>
      <c r="W45" s="403"/>
      <c r="X45" s="403"/>
      <c r="Y45" s="403"/>
      <c r="Z45" s="403"/>
      <c r="AA45" s="403"/>
      <c r="AB45" s="403"/>
      <c r="AC45" s="403"/>
      <c r="AD45" s="403"/>
      <c r="AE45" s="403"/>
      <c r="AF45" s="403"/>
      <c r="AG45" s="403"/>
      <c r="AH45" s="403"/>
    </row>
    <row r="46" spans="1:34" s="75" customFormat="1" ht="13.15" customHeight="1" outlineLevel="1" x14ac:dyDescent="0.2">
      <c r="A46" s="402">
        <v>6</v>
      </c>
      <c r="B46" s="360"/>
      <c r="C46" s="364"/>
      <c r="D46" s="403"/>
      <c r="E46" s="403"/>
      <c r="F46" s="403"/>
      <c r="G46" s="403"/>
      <c r="H46" s="403"/>
      <c r="I46" s="403"/>
      <c r="J46" s="403"/>
      <c r="K46" s="403"/>
      <c r="L46" s="403"/>
      <c r="M46" s="403"/>
      <c r="N46" s="403"/>
      <c r="O46" s="403"/>
      <c r="P46" s="403"/>
      <c r="Q46" s="403"/>
      <c r="R46" s="403"/>
      <c r="S46" s="403"/>
      <c r="T46" s="403"/>
      <c r="U46" s="403"/>
      <c r="V46" s="403"/>
      <c r="W46" s="403"/>
      <c r="X46" s="403"/>
      <c r="Y46" s="403"/>
      <c r="Z46" s="403"/>
      <c r="AA46" s="403"/>
      <c r="AB46" s="403"/>
      <c r="AC46" s="403"/>
      <c r="AD46" s="403"/>
      <c r="AE46" s="403"/>
      <c r="AF46" s="403"/>
      <c r="AG46" s="403"/>
      <c r="AH46" s="403"/>
    </row>
    <row r="47" spans="1:34" s="75" customFormat="1" ht="13.15" customHeight="1" outlineLevel="1" x14ac:dyDescent="0.2">
      <c r="A47" s="402">
        <v>7</v>
      </c>
      <c r="B47" s="360"/>
      <c r="C47" s="364"/>
      <c r="D47" s="403"/>
      <c r="E47" s="403"/>
      <c r="F47" s="403"/>
      <c r="G47" s="403"/>
      <c r="H47" s="403"/>
      <c r="I47" s="403"/>
      <c r="J47" s="403"/>
      <c r="K47" s="403"/>
      <c r="L47" s="403"/>
      <c r="M47" s="403"/>
      <c r="N47" s="403"/>
      <c r="O47" s="403"/>
      <c r="P47" s="403"/>
      <c r="Q47" s="403"/>
      <c r="R47" s="403"/>
      <c r="S47" s="403"/>
      <c r="T47" s="403"/>
      <c r="U47" s="403"/>
      <c r="V47" s="403"/>
      <c r="W47" s="403"/>
      <c r="X47" s="403"/>
      <c r="Y47" s="403"/>
      <c r="Z47" s="403"/>
      <c r="AA47" s="403"/>
      <c r="AB47" s="403"/>
      <c r="AC47" s="403"/>
      <c r="AD47" s="403"/>
      <c r="AE47" s="403"/>
      <c r="AF47" s="403"/>
      <c r="AG47" s="403"/>
      <c r="AH47" s="403"/>
    </row>
    <row r="48" spans="1:34" s="75" customFormat="1" ht="13.15" customHeight="1" outlineLevel="1" x14ac:dyDescent="0.2">
      <c r="A48" s="402">
        <v>8</v>
      </c>
      <c r="B48" s="360"/>
      <c r="C48" s="364"/>
      <c r="D48" s="403"/>
      <c r="E48" s="403"/>
      <c r="F48" s="403"/>
      <c r="G48" s="403"/>
      <c r="H48" s="403"/>
      <c r="I48" s="403"/>
      <c r="J48" s="403"/>
      <c r="K48" s="403"/>
      <c r="L48" s="403"/>
      <c r="M48" s="403"/>
      <c r="N48" s="403"/>
      <c r="O48" s="403"/>
      <c r="P48" s="403"/>
      <c r="Q48" s="403"/>
      <c r="R48" s="403"/>
      <c r="S48" s="403"/>
      <c r="T48" s="403"/>
      <c r="U48" s="403"/>
      <c r="V48" s="403"/>
      <c r="W48" s="403"/>
      <c r="X48" s="403"/>
      <c r="Y48" s="403"/>
      <c r="Z48" s="403"/>
      <c r="AA48" s="403"/>
      <c r="AB48" s="403"/>
      <c r="AC48" s="403"/>
      <c r="AD48" s="403"/>
      <c r="AE48" s="403"/>
      <c r="AF48" s="403"/>
      <c r="AG48" s="403"/>
      <c r="AH48" s="403"/>
    </row>
    <row r="49" spans="1:34" s="75" customFormat="1" ht="13.15" customHeight="1" outlineLevel="1" x14ac:dyDescent="0.2">
      <c r="A49" s="402">
        <v>9</v>
      </c>
      <c r="B49" s="360"/>
      <c r="C49" s="364"/>
      <c r="D49" s="403"/>
      <c r="E49" s="403"/>
      <c r="F49" s="403"/>
      <c r="G49" s="403"/>
      <c r="H49" s="403"/>
      <c r="I49" s="403"/>
      <c r="J49" s="403"/>
      <c r="K49" s="403"/>
      <c r="L49" s="403"/>
      <c r="M49" s="403"/>
      <c r="N49" s="403"/>
      <c r="O49" s="403"/>
      <c r="P49" s="403"/>
      <c r="Q49" s="403"/>
      <c r="R49" s="403"/>
      <c r="S49" s="403"/>
      <c r="T49" s="403"/>
      <c r="U49" s="403"/>
      <c r="V49" s="403"/>
      <c r="W49" s="403"/>
      <c r="X49" s="403"/>
      <c r="Y49" s="403"/>
      <c r="Z49" s="403"/>
      <c r="AA49" s="403"/>
      <c r="AB49" s="403"/>
      <c r="AC49" s="403"/>
      <c r="AD49" s="403"/>
      <c r="AE49" s="403"/>
      <c r="AF49" s="403"/>
      <c r="AG49" s="403"/>
      <c r="AH49" s="403"/>
    </row>
    <row r="50" spans="1:34" s="75" customFormat="1" ht="13.15" customHeight="1" outlineLevel="1" x14ac:dyDescent="0.2">
      <c r="A50" s="402">
        <v>10</v>
      </c>
      <c r="B50" s="360"/>
      <c r="C50" s="364"/>
      <c r="D50" s="403"/>
      <c r="E50" s="403"/>
      <c r="F50" s="403"/>
      <c r="G50" s="403"/>
      <c r="H50" s="403"/>
      <c r="I50" s="403"/>
      <c r="J50" s="403"/>
      <c r="K50" s="403"/>
      <c r="L50" s="403"/>
      <c r="M50" s="403"/>
      <c r="N50" s="403"/>
      <c r="O50" s="403"/>
      <c r="P50" s="403"/>
      <c r="Q50" s="403"/>
      <c r="R50" s="403"/>
      <c r="S50" s="403"/>
      <c r="T50" s="403"/>
      <c r="U50" s="403"/>
      <c r="V50" s="403"/>
      <c r="W50" s="403"/>
      <c r="X50" s="403"/>
      <c r="Y50" s="403"/>
      <c r="Z50" s="403"/>
      <c r="AA50" s="403"/>
      <c r="AB50" s="403"/>
      <c r="AC50" s="403"/>
      <c r="AD50" s="403"/>
      <c r="AE50" s="403"/>
      <c r="AF50" s="403"/>
      <c r="AG50" s="403"/>
      <c r="AH50" s="403"/>
    </row>
    <row r="51" spans="1:34" s="75" customFormat="1" ht="13.15" customHeight="1" outlineLevel="1" x14ac:dyDescent="0.2">
      <c r="A51" s="402">
        <v>11</v>
      </c>
      <c r="B51" s="360"/>
      <c r="C51" s="364"/>
      <c r="D51" s="403"/>
      <c r="E51" s="403"/>
      <c r="F51" s="403"/>
      <c r="G51" s="403"/>
      <c r="H51" s="403"/>
      <c r="I51" s="403"/>
      <c r="J51" s="403"/>
      <c r="K51" s="403"/>
      <c r="L51" s="403"/>
      <c r="M51" s="403"/>
      <c r="N51" s="403"/>
      <c r="O51" s="403"/>
      <c r="P51" s="403"/>
      <c r="Q51" s="403"/>
      <c r="R51" s="403"/>
      <c r="S51" s="403"/>
      <c r="T51" s="403"/>
      <c r="U51" s="403"/>
      <c r="V51" s="403"/>
      <c r="W51" s="403"/>
      <c r="X51" s="403"/>
      <c r="Y51" s="403"/>
      <c r="Z51" s="403"/>
      <c r="AA51" s="403"/>
      <c r="AB51" s="403"/>
      <c r="AC51" s="403"/>
      <c r="AD51" s="403"/>
      <c r="AE51" s="403"/>
      <c r="AF51" s="403"/>
      <c r="AG51" s="403"/>
      <c r="AH51" s="403"/>
    </row>
    <row r="52" spans="1:34" s="75" customFormat="1" ht="13.15" customHeight="1" outlineLevel="1" x14ac:dyDescent="0.2">
      <c r="A52" s="402">
        <v>12</v>
      </c>
      <c r="B52" s="360"/>
      <c r="C52" s="364"/>
      <c r="D52" s="403"/>
      <c r="E52" s="403"/>
      <c r="F52" s="403"/>
      <c r="G52" s="403"/>
      <c r="H52" s="403"/>
      <c r="I52" s="403"/>
      <c r="J52" s="403"/>
      <c r="K52" s="403"/>
      <c r="L52" s="403"/>
      <c r="M52" s="403"/>
      <c r="N52" s="403"/>
      <c r="O52" s="403"/>
      <c r="P52" s="403"/>
      <c r="Q52" s="403"/>
      <c r="R52" s="403"/>
      <c r="S52" s="403"/>
      <c r="T52" s="403"/>
      <c r="U52" s="403"/>
      <c r="V52" s="403"/>
      <c r="W52" s="403"/>
      <c r="X52" s="403"/>
      <c r="Y52" s="403"/>
      <c r="Z52" s="403"/>
      <c r="AA52" s="403"/>
      <c r="AB52" s="403"/>
      <c r="AC52" s="403"/>
      <c r="AD52" s="403"/>
      <c r="AE52" s="403"/>
      <c r="AF52" s="403"/>
      <c r="AG52" s="403"/>
      <c r="AH52" s="403"/>
    </row>
    <row r="53" spans="1:34" s="75" customFormat="1" ht="13.15" customHeight="1" outlineLevel="1" x14ac:dyDescent="0.2">
      <c r="A53" s="402">
        <v>13</v>
      </c>
      <c r="B53" s="360"/>
      <c r="C53" s="364"/>
      <c r="D53" s="403"/>
      <c r="E53" s="403"/>
      <c r="F53" s="403"/>
      <c r="G53" s="403"/>
      <c r="H53" s="403"/>
      <c r="I53" s="403"/>
      <c r="J53" s="403"/>
      <c r="K53" s="403"/>
      <c r="L53" s="403"/>
      <c r="M53" s="403"/>
      <c r="N53" s="403"/>
      <c r="O53" s="403"/>
      <c r="P53" s="403"/>
      <c r="Q53" s="403"/>
      <c r="R53" s="403"/>
      <c r="S53" s="403"/>
      <c r="T53" s="403"/>
      <c r="U53" s="403"/>
      <c r="V53" s="403"/>
      <c r="W53" s="403"/>
      <c r="X53" s="403"/>
      <c r="Y53" s="403"/>
      <c r="Z53" s="403"/>
      <c r="AA53" s="403"/>
      <c r="AB53" s="403"/>
      <c r="AC53" s="403"/>
      <c r="AD53" s="403"/>
      <c r="AE53" s="403"/>
      <c r="AF53" s="403"/>
      <c r="AG53" s="403"/>
      <c r="AH53" s="403"/>
    </row>
    <row r="54" spans="1:34" s="75" customFormat="1" ht="13.15" customHeight="1" outlineLevel="1" x14ac:dyDescent="0.2">
      <c r="A54" s="402">
        <v>14</v>
      </c>
      <c r="B54" s="360"/>
      <c r="C54" s="364"/>
      <c r="D54" s="403"/>
      <c r="E54" s="403"/>
      <c r="F54" s="403"/>
      <c r="G54" s="403"/>
      <c r="H54" s="403"/>
      <c r="I54" s="403"/>
      <c r="J54" s="403"/>
      <c r="K54" s="403"/>
      <c r="L54" s="403"/>
      <c r="M54" s="403"/>
      <c r="N54" s="403"/>
      <c r="O54" s="403"/>
      <c r="P54" s="403"/>
      <c r="Q54" s="403"/>
      <c r="R54" s="403"/>
      <c r="S54" s="403"/>
      <c r="T54" s="403"/>
      <c r="U54" s="403"/>
      <c r="V54" s="403"/>
      <c r="W54" s="403"/>
      <c r="X54" s="403"/>
      <c r="Y54" s="403"/>
      <c r="Z54" s="403"/>
      <c r="AA54" s="403"/>
      <c r="AB54" s="403"/>
      <c r="AC54" s="403"/>
      <c r="AD54" s="403"/>
      <c r="AE54" s="403"/>
      <c r="AF54" s="403"/>
      <c r="AG54" s="403"/>
      <c r="AH54" s="403"/>
    </row>
    <row r="55" spans="1:34" s="75" customFormat="1" ht="13.15" customHeight="1" outlineLevel="1" x14ac:dyDescent="0.2">
      <c r="A55" s="402">
        <v>15</v>
      </c>
      <c r="B55" s="360"/>
      <c r="C55" s="364"/>
      <c r="D55" s="403"/>
      <c r="E55" s="403"/>
      <c r="F55" s="403"/>
      <c r="G55" s="403"/>
      <c r="H55" s="403"/>
      <c r="I55" s="403"/>
      <c r="J55" s="403"/>
      <c r="K55" s="403"/>
      <c r="L55" s="403"/>
      <c r="M55" s="403"/>
      <c r="N55" s="403"/>
      <c r="O55" s="403"/>
      <c r="P55" s="403"/>
      <c r="Q55" s="403"/>
      <c r="R55" s="403"/>
      <c r="S55" s="403"/>
      <c r="T55" s="403"/>
      <c r="U55" s="403"/>
      <c r="V55" s="403"/>
      <c r="W55" s="403"/>
      <c r="X55" s="403"/>
      <c r="Y55" s="403"/>
      <c r="Z55" s="403"/>
      <c r="AA55" s="403"/>
      <c r="AB55" s="403"/>
      <c r="AC55" s="403"/>
      <c r="AD55" s="403"/>
      <c r="AE55" s="403"/>
      <c r="AF55" s="403"/>
      <c r="AG55" s="403"/>
      <c r="AH55" s="403"/>
    </row>
    <row r="56" spans="1:34" s="75" customFormat="1" ht="13.15" customHeight="1" outlineLevel="1" x14ac:dyDescent="0.2">
      <c r="A56" s="402">
        <v>16</v>
      </c>
      <c r="B56" s="360"/>
      <c r="C56" s="364"/>
      <c r="D56" s="403"/>
      <c r="E56" s="403"/>
      <c r="F56" s="403"/>
      <c r="G56" s="403"/>
      <c r="H56" s="403"/>
      <c r="I56" s="403"/>
      <c r="J56" s="403"/>
      <c r="K56" s="403"/>
      <c r="L56" s="403"/>
      <c r="M56" s="403"/>
      <c r="N56" s="403"/>
      <c r="O56" s="403"/>
      <c r="P56" s="403"/>
      <c r="Q56" s="403"/>
      <c r="R56" s="403"/>
      <c r="S56" s="403"/>
      <c r="T56" s="403"/>
      <c r="U56" s="403"/>
      <c r="V56" s="403"/>
      <c r="W56" s="403"/>
      <c r="X56" s="403"/>
      <c r="Y56" s="403"/>
      <c r="Z56" s="403"/>
      <c r="AA56" s="403"/>
      <c r="AB56" s="403"/>
      <c r="AC56" s="403"/>
      <c r="AD56" s="403"/>
      <c r="AE56" s="403"/>
      <c r="AF56" s="403"/>
      <c r="AG56" s="403"/>
      <c r="AH56" s="403"/>
    </row>
    <row r="57" spans="1:34" s="75" customFormat="1" ht="13.15" customHeight="1" outlineLevel="1" x14ac:dyDescent="0.2">
      <c r="A57" s="402">
        <v>17</v>
      </c>
      <c r="B57" s="360"/>
      <c r="C57" s="364"/>
      <c r="D57" s="403"/>
      <c r="E57" s="403"/>
      <c r="F57" s="403"/>
      <c r="G57" s="403"/>
      <c r="H57" s="403"/>
      <c r="I57" s="403"/>
      <c r="J57" s="403"/>
      <c r="K57" s="403"/>
      <c r="L57" s="403"/>
      <c r="M57" s="403"/>
      <c r="N57" s="403"/>
      <c r="O57" s="403"/>
      <c r="P57" s="403"/>
      <c r="Q57" s="403"/>
      <c r="R57" s="403"/>
      <c r="S57" s="403"/>
      <c r="T57" s="403"/>
      <c r="U57" s="403"/>
      <c r="V57" s="403"/>
      <c r="W57" s="403"/>
      <c r="X57" s="403"/>
      <c r="Y57" s="403"/>
      <c r="Z57" s="403"/>
      <c r="AA57" s="403"/>
      <c r="AB57" s="403"/>
      <c r="AC57" s="403"/>
      <c r="AD57" s="403"/>
      <c r="AE57" s="403"/>
      <c r="AF57" s="403"/>
      <c r="AG57" s="403"/>
      <c r="AH57" s="403"/>
    </row>
    <row r="58" spans="1:34" s="75" customFormat="1" ht="13.15" customHeight="1" outlineLevel="1" x14ac:dyDescent="0.2">
      <c r="A58" s="402">
        <v>18</v>
      </c>
      <c r="B58" s="360"/>
      <c r="C58" s="364"/>
      <c r="D58" s="403"/>
      <c r="E58" s="403"/>
      <c r="F58" s="403"/>
      <c r="G58" s="403"/>
      <c r="H58" s="403"/>
      <c r="I58" s="403"/>
      <c r="J58" s="403"/>
      <c r="K58" s="403"/>
      <c r="L58" s="403"/>
      <c r="M58" s="403"/>
      <c r="N58" s="403"/>
      <c r="O58" s="403"/>
      <c r="P58" s="403"/>
      <c r="Q58" s="403"/>
      <c r="R58" s="403"/>
      <c r="S58" s="403"/>
      <c r="T58" s="403"/>
      <c r="U58" s="403"/>
      <c r="V58" s="403"/>
      <c r="W58" s="403"/>
      <c r="X58" s="403"/>
      <c r="Y58" s="403"/>
      <c r="Z58" s="403"/>
      <c r="AA58" s="403"/>
      <c r="AB58" s="403"/>
      <c r="AC58" s="403"/>
      <c r="AD58" s="403"/>
      <c r="AE58" s="403"/>
      <c r="AF58" s="403"/>
      <c r="AG58" s="403"/>
      <c r="AH58" s="403"/>
    </row>
    <row r="59" spans="1:34" s="75" customFormat="1" ht="13.15" customHeight="1" outlineLevel="1" x14ac:dyDescent="0.2">
      <c r="A59" s="402">
        <v>19</v>
      </c>
      <c r="B59" s="360"/>
      <c r="C59" s="364"/>
      <c r="D59" s="403"/>
      <c r="E59" s="403"/>
      <c r="F59" s="403"/>
      <c r="G59" s="403"/>
      <c r="H59" s="403"/>
      <c r="I59" s="403"/>
      <c r="J59" s="403"/>
      <c r="K59" s="403"/>
      <c r="L59" s="403"/>
      <c r="M59" s="403"/>
      <c r="N59" s="403"/>
      <c r="O59" s="403"/>
      <c r="P59" s="403"/>
      <c r="Q59" s="403"/>
      <c r="R59" s="403"/>
      <c r="S59" s="403"/>
      <c r="T59" s="403"/>
      <c r="U59" s="403"/>
      <c r="V59" s="403"/>
      <c r="W59" s="403"/>
      <c r="X59" s="403"/>
      <c r="Y59" s="403"/>
      <c r="Z59" s="403"/>
      <c r="AA59" s="403"/>
      <c r="AB59" s="403"/>
      <c r="AC59" s="403"/>
      <c r="AD59" s="403"/>
      <c r="AE59" s="403"/>
      <c r="AF59" s="403"/>
      <c r="AG59" s="403"/>
      <c r="AH59" s="403"/>
    </row>
    <row r="60" spans="1:34" s="75" customFormat="1" ht="13.15" customHeight="1" outlineLevel="1" x14ac:dyDescent="0.2">
      <c r="A60" s="402">
        <v>20</v>
      </c>
      <c r="B60" s="360"/>
      <c r="C60" s="364"/>
      <c r="D60" s="403"/>
      <c r="E60" s="403"/>
      <c r="F60" s="403"/>
      <c r="G60" s="403"/>
      <c r="H60" s="403"/>
      <c r="I60" s="403"/>
      <c r="J60" s="403"/>
      <c r="K60" s="403"/>
      <c r="L60" s="403"/>
      <c r="M60" s="403"/>
      <c r="N60" s="403"/>
      <c r="O60" s="403"/>
      <c r="P60" s="403"/>
      <c r="Q60" s="403"/>
      <c r="R60" s="403"/>
      <c r="S60" s="403"/>
      <c r="T60" s="403"/>
      <c r="U60" s="403"/>
      <c r="V60" s="403"/>
      <c r="W60" s="403"/>
      <c r="X60" s="403"/>
      <c r="Y60" s="403"/>
      <c r="Z60" s="403"/>
      <c r="AA60" s="403"/>
      <c r="AB60" s="403"/>
      <c r="AC60" s="403"/>
      <c r="AD60" s="403"/>
      <c r="AE60" s="403"/>
      <c r="AF60" s="403"/>
      <c r="AG60" s="403"/>
      <c r="AH60" s="403"/>
    </row>
    <row r="61" spans="1:34" s="75" customFormat="1" ht="13.15" customHeight="1" outlineLevel="1" x14ac:dyDescent="0.2">
      <c r="A61" s="402">
        <v>21</v>
      </c>
      <c r="B61" s="360"/>
      <c r="C61" s="364"/>
      <c r="D61" s="403"/>
      <c r="E61" s="403"/>
      <c r="F61" s="403"/>
      <c r="G61" s="403"/>
      <c r="H61" s="403"/>
      <c r="I61" s="403"/>
      <c r="J61" s="403"/>
      <c r="K61" s="403"/>
      <c r="L61" s="403"/>
      <c r="M61" s="403"/>
      <c r="N61" s="403"/>
      <c r="O61" s="403"/>
      <c r="P61" s="403"/>
      <c r="Q61" s="403"/>
      <c r="R61" s="403"/>
      <c r="S61" s="403"/>
      <c r="T61" s="403"/>
      <c r="U61" s="403"/>
      <c r="V61" s="403"/>
      <c r="W61" s="403"/>
      <c r="X61" s="403"/>
      <c r="Y61" s="403"/>
      <c r="Z61" s="403"/>
      <c r="AA61" s="403"/>
      <c r="AB61" s="403"/>
      <c r="AC61" s="403"/>
      <c r="AD61" s="403"/>
      <c r="AE61" s="403"/>
      <c r="AF61" s="403"/>
      <c r="AG61" s="403"/>
      <c r="AH61" s="403"/>
    </row>
    <row r="62" spans="1:34" s="75" customFormat="1" ht="13.15" customHeight="1" outlineLevel="1" x14ac:dyDescent="0.2">
      <c r="A62" s="402">
        <v>22</v>
      </c>
      <c r="B62" s="360"/>
      <c r="C62" s="364"/>
      <c r="D62" s="403"/>
      <c r="E62" s="403"/>
      <c r="F62" s="403"/>
      <c r="G62" s="403"/>
      <c r="H62" s="403"/>
      <c r="I62" s="403"/>
      <c r="J62" s="403"/>
      <c r="K62" s="403"/>
      <c r="L62" s="403"/>
      <c r="M62" s="403"/>
      <c r="N62" s="403"/>
      <c r="O62" s="403"/>
      <c r="P62" s="403"/>
      <c r="Q62" s="403"/>
      <c r="R62" s="403"/>
      <c r="S62" s="403"/>
      <c r="T62" s="403"/>
      <c r="U62" s="403"/>
      <c r="V62" s="403"/>
      <c r="W62" s="403"/>
      <c r="X62" s="403"/>
      <c r="Y62" s="403"/>
      <c r="Z62" s="403"/>
      <c r="AA62" s="403"/>
      <c r="AB62" s="403"/>
      <c r="AC62" s="403"/>
      <c r="AD62" s="403"/>
      <c r="AE62" s="403"/>
      <c r="AF62" s="403"/>
      <c r="AG62" s="403"/>
      <c r="AH62" s="403"/>
    </row>
    <row r="63" spans="1:34" s="75" customFormat="1" ht="13.15" customHeight="1" outlineLevel="1" x14ac:dyDescent="0.2">
      <c r="A63" s="402">
        <v>23</v>
      </c>
      <c r="B63" s="360"/>
      <c r="C63" s="364"/>
      <c r="D63" s="403"/>
      <c r="E63" s="403"/>
      <c r="F63" s="403"/>
      <c r="G63" s="403"/>
      <c r="H63" s="403"/>
      <c r="I63" s="403"/>
      <c r="J63" s="403"/>
      <c r="K63" s="403"/>
      <c r="L63" s="403"/>
      <c r="M63" s="403"/>
      <c r="N63" s="403"/>
      <c r="O63" s="403"/>
      <c r="P63" s="403"/>
      <c r="Q63" s="403"/>
      <c r="R63" s="403"/>
      <c r="S63" s="403"/>
      <c r="T63" s="403"/>
      <c r="U63" s="403"/>
      <c r="V63" s="403"/>
      <c r="W63" s="403"/>
      <c r="X63" s="403"/>
      <c r="Y63" s="403"/>
      <c r="Z63" s="403"/>
      <c r="AA63" s="403"/>
      <c r="AB63" s="403"/>
      <c r="AC63" s="403"/>
      <c r="AD63" s="403"/>
      <c r="AE63" s="403"/>
      <c r="AF63" s="403"/>
      <c r="AG63" s="403"/>
      <c r="AH63" s="403"/>
    </row>
    <row r="64" spans="1:34" s="75" customFormat="1" ht="13.15" customHeight="1" outlineLevel="1" x14ac:dyDescent="0.2">
      <c r="A64" s="402">
        <v>24</v>
      </c>
      <c r="B64" s="360"/>
      <c r="C64" s="364"/>
      <c r="D64" s="403"/>
      <c r="E64" s="403"/>
      <c r="F64" s="403"/>
      <c r="G64" s="403"/>
      <c r="H64" s="403"/>
      <c r="I64" s="403"/>
      <c r="J64" s="403"/>
      <c r="K64" s="403"/>
      <c r="L64" s="403"/>
      <c r="M64" s="403"/>
      <c r="N64" s="403"/>
      <c r="O64" s="403"/>
      <c r="P64" s="403"/>
      <c r="Q64" s="403"/>
      <c r="R64" s="403"/>
      <c r="S64" s="403"/>
      <c r="T64" s="403"/>
      <c r="U64" s="403"/>
      <c r="V64" s="403"/>
      <c r="W64" s="403"/>
      <c r="X64" s="403"/>
      <c r="Y64" s="403"/>
      <c r="Z64" s="403"/>
      <c r="AA64" s="403"/>
      <c r="AB64" s="403"/>
      <c r="AC64" s="403"/>
      <c r="AD64" s="403"/>
      <c r="AE64" s="403"/>
      <c r="AF64" s="403"/>
      <c r="AG64" s="403"/>
      <c r="AH64" s="403"/>
    </row>
    <row r="65" spans="1:34" s="75" customFormat="1" ht="13.15" customHeight="1" outlineLevel="1" x14ac:dyDescent="0.2">
      <c r="A65" s="402">
        <v>25</v>
      </c>
      <c r="B65" s="360"/>
      <c r="C65" s="364"/>
      <c r="D65" s="403"/>
      <c r="E65" s="403"/>
      <c r="F65" s="403"/>
      <c r="G65" s="403"/>
      <c r="H65" s="403"/>
      <c r="I65" s="403"/>
      <c r="J65" s="403"/>
      <c r="K65" s="403"/>
      <c r="L65" s="403"/>
      <c r="M65" s="403"/>
      <c r="N65" s="403"/>
      <c r="O65" s="403"/>
      <c r="P65" s="403"/>
      <c r="Q65" s="403"/>
      <c r="R65" s="403"/>
      <c r="S65" s="403"/>
      <c r="T65" s="403"/>
      <c r="U65" s="403"/>
      <c r="V65" s="403"/>
      <c r="W65" s="403"/>
      <c r="X65" s="403"/>
      <c r="Y65" s="403"/>
      <c r="Z65" s="403"/>
      <c r="AA65" s="403"/>
      <c r="AB65" s="403"/>
      <c r="AC65" s="403"/>
      <c r="AD65" s="403"/>
      <c r="AE65" s="403"/>
      <c r="AF65" s="403"/>
      <c r="AG65" s="403"/>
      <c r="AH65" s="403"/>
    </row>
    <row r="66" spans="1:34" s="75" customFormat="1" ht="13.15" customHeight="1" outlineLevel="1" x14ac:dyDescent="0.2">
      <c r="A66" s="402">
        <v>26</v>
      </c>
      <c r="B66" s="360"/>
      <c r="C66" s="364"/>
      <c r="D66" s="403"/>
      <c r="E66" s="403"/>
      <c r="F66" s="403"/>
      <c r="G66" s="403"/>
      <c r="H66" s="403"/>
      <c r="I66" s="403"/>
      <c r="J66" s="403"/>
      <c r="K66" s="403"/>
      <c r="L66" s="403"/>
      <c r="M66" s="403"/>
      <c r="N66" s="403"/>
      <c r="O66" s="403"/>
      <c r="P66" s="403"/>
      <c r="Q66" s="403"/>
      <c r="R66" s="403"/>
      <c r="S66" s="403"/>
      <c r="T66" s="403"/>
      <c r="U66" s="403"/>
      <c r="V66" s="403"/>
      <c r="W66" s="403"/>
      <c r="X66" s="403"/>
      <c r="Y66" s="403"/>
      <c r="Z66" s="403"/>
      <c r="AA66" s="403"/>
      <c r="AB66" s="403"/>
      <c r="AC66" s="403"/>
      <c r="AD66" s="403"/>
      <c r="AE66" s="403"/>
      <c r="AF66" s="403"/>
      <c r="AG66" s="403"/>
      <c r="AH66" s="403"/>
    </row>
    <row r="67" spans="1:34" s="75" customFormat="1" ht="13.15" customHeight="1" outlineLevel="1" x14ac:dyDescent="0.2">
      <c r="A67" s="402">
        <v>27</v>
      </c>
      <c r="B67" s="360"/>
      <c r="C67" s="364"/>
      <c r="D67" s="403"/>
      <c r="E67" s="403"/>
      <c r="F67" s="403"/>
      <c r="G67" s="403"/>
      <c r="H67" s="403"/>
      <c r="I67" s="403"/>
      <c r="J67" s="403"/>
      <c r="K67" s="403"/>
      <c r="L67" s="403"/>
      <c r="M67" s="403"/>
      <c r="N67" s="403"/>
      <c r="O67" s="403"/>
      <c r="P67" s="403"/>
      <c r="Q67" s="403"/>
      <c r="R67" s="403"/>
      <c r="S67" s="403"/>
      <c r="T67" s="403"/>
      <c r="U67" s="403"/>
      <c r="V67" s="403"/>
      <c r="W67" s="403"/>
      <c r="X67" s="403"/>
      <c r="Y67" s="403"/>
      <c r="Z67" s="403"/>
      <c r="AA67" s="403"/>
      <c r="AB67" s="403"/>
      <c r="AC67" s="403"/>
      <c r="AD67" s="403"/>
      <c r="AE67" s="403"/>
      <c r="AF67" s="403"/>
      <c r="AG67" s="403"/>
      <c r="AH67" s="403"/>
    </row>
    <row r="68" spans="1:34" s="75" customFormat="1" ht="13.15" customHeight="1" outlineLevel="1" x14ac:dyDescent="0.2">
      <c r="A68" s="402">
        <v>28</v>
      </c>
      <c r="B68" s="360"/>
      <c r="C68" s="364"/>
      <c r="D68" s="403"/>
      <c r="E68" s="403"/>
      <c r="F68" s="403"/>
      <c r="G68" s="403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3"/>
      <c r="S68" s="403"/>
      <c r="T68" s="403"/>
      <c r="U68" s="403"/>
      <c r="V68" s="403"/>
      <c r="W68" s="403"/>
      <c r="X68" s="403"/>
      <c r="Y68" s="403"/>
      <c r="Z68" s="403"/>
      <c r="AA68" s="403"/>
      <c r="AB68" s="403"/>
      <c r="AC68" s="403"/>
      <c r="AD68" s="403"/>
      <c r="AE68" s="403"/>
      <c r="AF68" s="403"/>
      <c r="AG68" s="403"/>
      <c r="AH68" s="403"/>
    </row>
    <row r="69" spans="1:34" s="75" customFormat="1" ht="13.15" customHeight="1" outlineLevel="1" x14ac:dyDescent="0.2">
      <c r="A69" s="402">
        <v>29</v>
      </c>
      <c r="B69" s="360"/>
      <c r="C69" s="364"/>
      <c r="D69" s="403"/>
      <c r="E69" s="403"/>
      <c r="F69" s="403"/>
      <c r="G69" s="403"/>
      <c r="H69" s="403"/>
      <c r="I69" s="403"/>
      <c r="J69" s="403"/>
      <c r="K69" s="403"/>
      <c r="L69" s="403"/>
      <c r="M69" s="403"/>
      <c r="N69" s="403"/>
      <c r="O69" s="403"/>
      <c r="P69" s="403"/>
      <c r="Q69" s="403"/>
      <c r="R69" s="403"/>
      <c r="S69" s="403"/>
      <c r="T69" s="403"/>
      <c r="U69" s="403"/>
      <c r="V69" s="403"/>
      <c r="W69" s="403"/>
      <c r="X69" s="403"/>
      <c r="Y69" s="403"/>
      <c r="Z69" s="403"/>
      <c r="AA69" s="403"/>
      <c r="AB69" s="403"/>
      <c r="AC69" s="403"/>
      <c r="AD69" s="403"/>
      <c r="AE69" s="403"/>
      <c r="AF69" s="403"/>
      <c r="AG69" s="403"/>
      <c r="AH69" s="403"/>
    </row>
    <row r="70" spans="1:34" s="75" customFormat="1" ht="13.15" customHeight="1" outlineLevel="1" x14ac:dyDescent="0.2">
      <c r="A70" s="402">
        <v>30</v>
      </c>
      <c r="B70" s="360"/>
      <c r="C70" s="364"/>
      <c r="D70" s="403"/>
      <c r="E70" s="403"/>
      <c r="F70" s="403"/>
      <c r="G70" s="403"/>
      <c r="H70" s="403"/>
      <c r="I70" s="403"/>
      <c r="J70" s="403"/>
      <c r="K70" s="403"/>
      <c r="L70" s="403"/>
      <c r="M70" s="403"/>
      <c r="N70" s="403"/>
      <c r="O70" s="403"/>
      <c r="P70" s="403"/>
      <c r="Q70" s="403"/>
      <c r="R70" s="403"/>
      <c r="S70" s="403"/>
      <c r="T70" s="403"/>
      <c r="U70" s="403"/>
      <c r="V70" s="403"/>
      <c r="W70" s="403"/>
      <c r="X70" s="403"/>
      <c r="Y70" s="403"/>
      <c r="Z70" s="403"/>
      <c r="AA70" s="403"/>
      <c r="AB70" s="403"/>
      <c r="AC70" s="403"/>
      <c r="AD70" s="403"/>
      <c r="AE70" s="403"/>
      <c r="AF70" s="403"/>
      <c r="AG70" s="403"/>
      <c r="AH70" s="403"/>
    </row>
    <row r="71" spans="1:34" s="75" customFormat="1" ht="13.15" customHeight="1" x14ac:dyDescent="0.2">
      <c r="A71" s="361" t="s">
        <v>64</v>
      </c>
      <c r="B71" s="365"/>
      <c r="C71" s="366">
        <f>SUM(C41:C70)</f>
        <v>0</v>
      </c>
      <c r="D71" s="362"/>
      <c r="E71" s="366">
        <f t="shared" ref="E71:AH71" si="1">SUM(E41:E70)</f>
        <v>0</v>
      </c>
      <c r="F71" s="366">
        <f t="shared" si="1"/>
        <v>0</v>
      </c>
      <c r="G71" s="366">
        <f t="shared" si="1"/>
        <v>0</v>
      </c>
      <c r="H71" s="366">
        <f t="shared" si="1"/>
        <v>0</v>
      </c>
      <c r="I71" s="366">
        <f t="shared" si="1"/>
        <v>0</v>
      </c>
      <c r="J71" s="366">
        <f t="shared" si="1"/>
        <v>0</v>
      </c>
      <c r="K71" s="366">
        <f t="shared" si="1"/>
        <v>0</v>
      </c>
      <c r="L71" s="366">
        <f t="shared" si="1"/>
        <v>0</v>
      </c>
      <c r="M71" s="366">
        <f t="shared" si="1"/>
        <v>0</v>
      </c>
      <c r="N71" s="366">
        <f t="shared" si="1"/>
        <v>0</v>
      </c>
      <c r="O71" s="366">
        <f t="shared" si="1"/>
        <v>0</v>
      </c>
      <c r="P71" s="366">
        <f t="shared" si="1"/>
        <v>0</v>
      </c>
      <c r="Q71" s="366">
        <f t="shared" si="1"/>
        <v>0</v>
      </c>
      <c r="R71" s="366">
        <f t="shared" si="1"/>
        <v>0</v>
      </c>
      <c r="S71" s="366">
        <f t="shared" si="1"/>
        <v>0</v>
      </c>
      <c r="T71" s="366">
        <f t="shared" si="1"/>
        <v>0</v>
      </c>
      <c r="U71" s="366">
        <f t="shared" si="1"/>
        <v>0</v>
      </c>
      <c r="V71" s="366">
        <f t="shared" si="1"/>
        <v>0</v>
      </c>
      <c r="W71" s="366">
        <f t="shared" si="1"/>
        <v>0</v>
      </c>
      <c r="X71" s="366">
        <f t="shared" si="1"/>
        <v>0</v>
      </c>
      <c r="Y71" s="366">
        <f t="shared" si="1"/>
        <v>0</v>
      </c>
      <c r="Z71" s="366">
        <f t="shared" si="1"/>
        <v>0</v>
      </c>
      <c r="AA71" s="366">
        <f t="shared" si="1"/>
        <v>0</v>
      </c>
      <c r="AB71" s="366">
        <f t="shared" si="1"/>
        <v>0</v>
      </c>
      <c r="AC71" s="366">
        <f t="shared" si="1"/>
        <v>0</v>
      </c>
      <c r="AD71" s="366">
        <f t="shared" si="1"/>
        <v>0</v>
      </c>
      <c r="AE71" s="366">
        <f t="shared" si="1"/>
        <v>0</v>
      </c>
      <c r="AF71" s="366">
        <f t="shared" si="1"/>
        <v>0</v>
      </c>
      <c r="AG71" s="366">
        <f t="shared" si="1"/>
        <v>0</v>
      </c>
      <c r="AH71" s="366">
        <f t="shared" si="1"/>
        <v>0</v>
      </c>
    </row>
    <row r="72" spans="1:34" s="75" customFormat="1" ht="13.15" customHeight="1" x14ac:dyDescent="0.2">
      <c r="A72" s="401"/>
      <c r="B72" s="78"/>
      <c r="C72" s="78"/>
      <c r="D72" s="400"/>
      <c r="E72" s="400"/>
      <c r="F72" s="400"/>
      <c r="G72" s="400"/>
      <c r="H72" s="400"/>
      <c r="I72" s="400"/>
      <c r="J72" s="400"/>
      <c r="K72" s="400"/>
      <c r="L72" s="400"/>
      <c r="M72" s="400"/>
      <c r="N72" s="400"/>
      <c r="O72" s="400"/>
      <c r="P72" s="400"/>
      <c r="Q72" s="400"/>
      <c r="R72" s="400"/>
      <c r="S72" s="400"/>
      <c r="T72" s="400"/>
      <c r="U72" s="400"/>
      <c r="V72" s="400"/>
      <c r="W72" s="400"/>
      <c r="X72" s="400"/>
      <c r="Y72" s="400"/>
      <c r="Z72" s="400"/>
      <c r="AA72" s="400"/>
      <c r="AB72" s="400"/>
      <c r="AC72" s="400"/>
      <c r="AD72" s="400"/>
      <c r="AE72" s="400"/>
      <c r="AF72" s="400"/>
      <c r="AG72" s="400"/>
      <c r="AH72" s="401"/>
    </row>
    <row r="73" spans="1:34" s="75" customFormat="1" ht="13.15" customHeight="1" x14ac:dyDescent="0.2">
      <c r="A73" s="359" t="s">
        <v>1065</v>
      </c>
      <c r="B73" s="359" t="s">
        <v>1100</v>
      </c>
      <c r="C73" s="78"/>
      <c r="D73" s="400"/>
      <c r="E73" s="400"/>
      <c r="F73" s="400"/>
      <c r="G73" s="400"/>
      <c r="H73" s="400"/>
      <c r="I73" s="400"/>
      <c r="J73" s="400"/>
      <c r="K73" s="400"/>
      <c r="L73" s="400"/>
      <c r="M73" s="400"/>
      <c r="N73" s="400"/>
      <c r="O73" s="400"/>
      <c r="P73" s="400"/>
      <c r="Q73" s="400"/>
      <c r="R73" s="400"/>
      <c r="S73" s="400"/>
      <c r="T73" s="400"/>
      <c r="U73" s="400"/>
      <c r="V73" s="400"/>
      <c r="W73" s="400"/>
      <c r="X73" s="400"/>
      <c r="Y73" s="400"/>
      <c r="Z73" s="400"/>
      <c r="AA73" s="400"/>
      <c r="AB73" s="400"/>
      <c r="AC73" s="400"/>
      <c r="AD73" s="400"/>
      <c r="AE73" s="400"/>
      <c r="AF73" s="400"/>
      <c r="AG73" s="400"/>
      <c r="AH73" s="401"/>
    </row>
    <row r="74" spans="1:34" s="75" customFormat="1" ht="13.15" customHeight="1" x14ac:dyDescent="0.2">
      <c r="A74" s="507" t="s">
        <v>1078</v>
      </c>
      <c r="B74" s="360"/>
      <c r="C74" s="78"/>
      <c r="D74" s="400"/>
      <c r="E74" s="400"/>
      <c r="F74" s="400"/>
      <c r="G74" s="400"/>
      <c r="H74" s="400"/>
      <c r="I74" s="400"/>
      <c r="J74" s="400"/>
      <c r="K74" s="400"/>
      <c r="L74" s="400"/>
      <c r="M74" s="400"/>
      <c r="N74" s="400"/>
      <c r="O74" s="400"/>
      <c r="P74" s="400"/>
      <c r="Q74" s="400"/>
      <c r="R74" s="400"/>
      <c r="S74" s="400"/>
      <c r="T74" s="400"/>
      <c r="U74" s="400"/>
      <c r="V74" s="400"/>
      <c r="W74" s="400"/>
      <c r="X74" s="400"/>
      <c r="Y74" s="400"/>
      <c r="Z74" s="400"/>
      <c r="AA74" s="400"/>
      <c r="AB74" s="400"/>
      <c r="AC74" s="400"/>
      <c r="AD74" s="400"/>
      <c r="AE74" s="400"/>
      <c r="AF74" s="400"/>
      <c r="AG74" s="400"/>
      <c r="AH74" s="401"/>
    </row>
    <row r="75" spans="1:34" s="75" customFormat="1" ht="13.15" customHeight="1" x14ac:dyDescent="0.2">
      <c r="A75" s="401"/>
      <c r="B75" s="78"/>
      <c r="C75" s="78"/>
      <c r="D75" s="400"/>
      <c r="E75" s="400"/>
      <c r="F75" s="400"/>
      <c r="G75" s="400"/>
      <c r="H75" s="400"/>
      <c r="I75" s="400"/>
      <c r="J75" s="400"/>
      <c r="K75" s="400"/>
      <c r="L75" s="400"/>
      <c r="M75" s="400"/>
      <c r="N75" s="400"/>
      <c r="O75" s="400"/>
      <c r="P75" s="400"/>
      <c r="Q75" s="400"/>
      <c r="R75" s="400"/>
      <c r="S75" s="400"/>
      <c r="T75" s="400"/>
      <c r="U75" s="400"/>
      <c r="V75" s="400"/>
      <c r="W75" s="400"/>
      <c r="X75" s="400"/>
      <c r="Y75" s="400"/>
      <c r="Z75" s="400"/>
      <c r="AA75" s="400"/>
      <c r="AB75" s="400"/>
      <c r="AC75" s="400"/>
      <c r="AD75" s="400"/>
      <c r="AE75" s="400"/>
      <c r="AF75" s="400"/>
      <c r="AG75" s="400"/>
      <c r="AH75" s="401"/>
    </row>
    <row r="76" spans="1:34" s="78" customFormat="1" ht="13.15" customHeight="1" x14ac:dyDescent="0.2">
      <c r="A76" s="361" t="s">
        <v>727</v>
      </c>
      <c r="B76" s="361" t="s">
        <v>1101</v>
      </c>
      <c r="C76" s="361" t="s">
        <v>1102</v>
      </c>
      <c r="D76" s="362" t="s">
        <v>1100</v>
      </c>
      <c r="E76" s="363">
        <v>1</v>
      </c>
      <c r="F76" s="363">
        <v>2</v>
      </c>
      <c r="G76" s="363">
        <v>3</v>
      </c>
      <c r="H76" s="363">
        <v>4</v>
      </c>
      <c r="I76" s="363">
        <v>5</v>
      </c>
      <c r="J76" s="363">
        <v>6</v>
      </c>
      <c r="K76" s="363">
        <v>7</v>
      </c>
      <c r="L76" s="363">
        <v>8</v>
      </c>
      <c r="M76" s="363">
        <v>9</v>
      </c>
      <c r="N76" s="363">
        <v>10</v>
      </c>
      <c r="O76" s="363">
        <v>11</v>
      </c>
      <c r="P76" s="363">
        <v>12</v>
      </c>
      <c r="Q76" s="363">
        <v>13</v>
      </c>
      <c r="R76" s="363">
        <v>14</v>
      </c>
      <c r="S76" s="363">
        <v>15</v>
      </c>
      <c r="T76" s="363">
        <v>16</v>
      </c>
      <c r="U76" s="363">
        <v>17</v>
      </c>
      <c r="V76" s="363">
        <v>18</v>
      </c>
      <c r="W76" s="363">
        <v>19</v>
      </c>
      <c r="X76" s="363">
        <v>20</v>
      </c>
      <c r="Y76" s="363">
        <v>21</v>
      </c>
      <c r="Z76" s="363">
        <v>22</v>
      </c>
      <c r="AA76" s="363">
        <v>23</v>
      </c>
      <c r="AB76" s="363">
        <v>24</v>
      </c>
      <c r="AC76" s="363">
        <v>25</v>
      </c>
      <c r="AD76" s="363">
        <v>26</v>
      </c>
      <c r="AE76" s="363">
        <v>27</v>
      </c>
      <c r="AF76" s="363">
        <v>28</v>
      </c>
      <c r="AG76" s="363">
        <v>29</v>
      </c>
      <c r="AH76" s="363">
        <v>30</v>
      </c>
    </row>
    <row r="77" spans="1:34" s="75" customFormat="1" ht="13.15" customHeight="1" outlineLevel="1" x14ac:dyDescent="0.2">
      <c r="A77" s="402">
        <v>1</v>
      </c>
      <c r="B77" s="360"/>
      <c r="C77" s="364"/>
      <c r="D77" s="403"/>
      <c r="E77" s="403"/>
      <c r="F77" s="403"/>
      <c r="G77" s="403"/>
      <c r="H77" s="403"/>
      <c r="I77" s="403"/>
      <c r="J77" s="403"/>
      <c r="K77" s="403"/>
      <c r="L77" s="403"/>
      <c r="M77" s="403"/>
      <c r="N77" s="403"/>
      <c r="O77" s="403"/>
      <c r="P77" s="403"/>
      <c r="Q77" s="403"/>
      <c r="R77" s="403"/>
      <c r="S77" s="403"/>
      <c r="T77" s="403"/>
      <c r="U77" s="403"/>
      <c r="V77" s="403"/>
      <c r="W77" s="403"/>
      <c r="X77" s="403"/>
      <c r="Y77" s="403"/>
      <c r="Z77" s="403"/>
      <c r="AA77" s="403"/>
      <c r="AB77" s="403"/>
      <c r="AC77" s="403"/>
      <c r="AD77" s="403"/>
      <c r="AE77" s="403"/>
      <c r="AF77" s="403"/>
      <c r="AG77" s="403"/>
      <c r="AH77" s="403"/>
    </row>
    <row r="78" spans="1:34" s="75" customFormat="1" ht="13.15" customHeight="1" outlineLevel="1" x14ac:dyDescent="0.2">
      <c r="A78" s="402">
        <v>2</v>
      </c>
      <c r="B78" s="360"/>
      <c r="C78" s="364"/>
      <c r="D78" s="403"/>
      <c r="E78" s="403"/>
      <c r="F78" s="403"/>
      <c r="G78" s="403"/>
      <c r="H78" s="403"/>
      <c r="I78" s="403"/>
      <c r="J78" s="403"/>
      <c r="K78" s="403"/>
      <c r="L78" s="403"/>
      <c r="M78" s="403"/>
      <c r="N78" s="403"/>
      <c r="O78" s="403"/>
      <c r="P78" s="403"/>
      <c r="Q78" s="403"/>
      <c r="R78" s="403"/>
      <c r="S78" s="403"/>
      <c r="T78" s="403"/>
      <c r="U78" s="403"/>
      <c r="V78" s="403"/>
      <c r="W78" s="403"/>
      <c r="X78" s="403"/>
      <c r="Y78" s="403"/>
      <c r="Z78" s="403"/>
      <c r="AA78" s="403"/>
      <c r="AB78" s="403"/>
      <c r="AC78" s="403"/>
      <c r="AD78" s="403"/>
      <c r="AE78" s="403"/>
      <c r="AF78" s="403"/>
      <c r="AG78" s="403"/>
      <c r="AH78" s="403"/>
    </row>
    <row r="79" spans="1:34" s="75" customFormat="1" ht="13.15" customHeight="1" outlineLevel="1" x14ac:dyDescent="0.2">
      <c r="A79" s="402">
        <v>3</v>
      </c>
      <c r="B79" s="360"/>
      <c r="C79" s="364"/>
      <c r="D79" s="403"/>
      <c r="E79" s="403"/>
      <c r="F79" s="403"/>
      <c r="G79" s="403"/>
      <c r="H79" s="403"/>
      <c r="I79" s="403"/>
      <c r="J79" s="403"/>
      <c r="K79" s="403"/>
      <c r="L79" s="403"/>
      <c r="M79" s="403"/>
      <c r="N79" s="403"/>
      <c r="O79" s="403"/>
      <c r="P79" s="403"/>
      <c r="Q79" s="403"/>
      <c r="R79" s="403"/>
      <c r="S79" s="403"/>
      <c r="T79" s="403"/>
      <c r="U79" s="403"/>
      <c r="V79" s="403"/>
      <c r="W79" s="403"/>
      <c r="X79" s="403"/>
      <c r="Y79" s="403"/>
      <c r="Z79" s="403"/>
      <c r="AA79" s="403"/>
      <c r="AB79" s="403"/>
      <c r="AC79" s="403"/>
      <c r="AD79" s="403"/>
      <c r="AE79" s="403"/>
      <c r="AF79" s="403"/>
      <c r="AG79" s="403"/>
      <c r="AH79" s="403"/>
    </row>
    <row r="80" spans="1:34" s="75" customFormat="1" ht="13.15" customHeight="1" outlineLevel="1" x14ac:dyDescent="0.2">
      <c r="A80" s="402">
        <v>4</v>
      </c>
      <c r="B80" s="360"/>
      <c r="C80" s="364"/>
      <c r="D80" s="403"/>
      <c r="E80" s="403"/>
      <c r="F80" s="403"/>
      <c r="G80" s="403"/>
      <c r="H80" s="403"/>
      <c r="I80" s="403"/>
      <c r="J80" s="403"/>
      <c r="K80" s="403"/>
      <c r="L80" s="403"/>
      <c r="M80" s="403"/>
      <c r="N80" s="403"/>
      <c r="O80" s="403"/>
      <c r="P80" s="403"/>
      <c r="Q80" s="403"/>
      <c r="R80" s="403"/>
      <c r="S80" s="403"/>
      <c r="T80" s="403"/>
      <c r="U80" s="403"/>
      <c r="V80" s="403"/>
      <c r="W80" s="403"/>
      <c r="X80" s="403"/>
      <c r="Y80" s="403"/>
      <c r="Z80" s="403"/>
      <c r="AA80" s="403"/>
      <c r="AB80" s="403"/>
      <c r="AC80" s="403"/>
      <c r="AD80" s="403"/>
      <c r="AE80" s="403"/>
      <c r="AF80" s="403"/>
      <c r="AG80" s="403"/>
      <c r="AH80" s="403"/>
    </row>
    <row r="81" spans="1:34" s="75" customFormat="1" ht="13.15" customHeight="1" outlineLevel="1" x14ac:dyDescent="0.2">
      <c r="A81" s="402">
        <v>5</v>
      </c>
      <c r="B81" s="360"/>
      <c r="C81" s="364"/>
      <c r="D81" s="403"/>
      <c r="E81" s="403"/>
      <c r="F81" s="403"/>
      <c r="G81" s="403"/>
      <c r="H81" s="403"/>
      <c r="I81" s="403"/>
      <c r="J81" s="403"/>
      <c r="K81" s="403"/>
      <c r="L81" s="403"/>
      <c r="M81" s="403"/>
      <c r="N81" s="403"/>
      <c r="O81" s="403"/>
      <c r="P81" s="403"/>
      <c r="Q81" s="403"/>
      <c r="R81" s="403"/>
      <c r="S81" s="403"/>
      <c r="T81" s="403"/>
      <c r="U81" s="403"/>
      <c r="V81" s="403"/>
      <c r="W81" s="403"/>
      <c r="X81" s="403"/>
      <c r="Y81" s="403"/>
      <c r="Z81" s="403"/>
      <c r="AA81" s="403"/>
      <c r="AB81" s="403"/>
      <c r="AC81" s="403"/>
      <c r="AD81" s="403"/>
      <c r="AE81" s="403"/>
      <c r="AF81" s="403"/>
      <c r="AG81" s="403"/>
      <c r="AH81" s="403"/>
    </row>
    <row r="82" spans="1:34" s="75" customFormat="1" ht="13.15" customHeight="1" outlineLevel="1" x14ac:dyDescent="0.2">
      <c r="A82" s="402">
        <v>6</v>
      </c>
      <c r="B82" s="360"/>
      <c r="C82" s="364"/>
      <c r="D82" s="403"/>
      <c r="E82" s="403"/>
      <c r="F82" s="403"/>
      <c r="G82" s="403"/>
      <c r="H82" s="403"/>
      <c r="I82" s="403"/>
      <c r="J82" s="403"/>
      <c r="K82" s="403"/>
      <c r="L82" s="403"/>
      <c r="M82" s="403"/>
      <c r="N82" s="403"/>
      <c r="O82" s="403"/>
      <c r="P82" s="403"/>
      <c r="Q82" s="403"/>
      <c r="R82" s="403"/>
      <c r="S82" s="403"/>
      <c r="T82" s="403"/>
      <c r="U82" s="403"/>
      <c r="V82" s="403"/>
      <c r="W82" s="403"/>
      <c r="X82" s="403"/>
      <c r="Y82" s="403"/>
      <c r="Z82" s="403"/>
      <c r="AA82" s="403"/>
      <c r="AB82" s="403"/>
      <c r="AC82" s="403"/>
      <c r="AD82" s="403"/>
      <c r="AE82" s="403"/>
      <c r="AF82" s="403"/>
      <c r="AG82" s="403"/>
      <c r="AH82" s="403"/>
    </row>
    <row r="83" spans="1:34" s="75" customFormat="1" ht="13.15" customHeight="1" outlineLevel="1" x14ac:dyDescent="0.2">
      <c r="A83" s="402">
        <v>7</v>
      </c>
      <c r="B83" s="360"/>
      <c r="C83" s="364"/>
      <c r="D83" s="403"/>
      <c r="E83" s="403"/>
      <c r="F83" s="403"/>
      <c r="G83" s="403"/>
      <c r="H83" s="403"/>
      <c r="I83" s="403"/>
      <c r="J83" s="403"/>
      <c r="K83" s="403"/>
      <c r="L83" s="403"/>
      <c r="M83" s="403"/>
      <c r="N83" s="403"/>
      <c r="O83" s="403"/>
      <c r="P83" s="403"/>
      <c r="Q83" s="403"/>
      <c r="R83" s="403"/>
      <c r="S83" s="403"/>
      <c r="T83" s="403"/>
      <c r="U83" s="403"/>
      <c r="V83" s="403"/>
      <c r="W83" s="403"/>
      <c r="X83" s="403"/>
      <c r="Y83" s="403"/>
      <c r="Z83" s="403"/>
      <c r="AA83" s="403"/>
      <c r="AB83" s="403"/>
      <c r="AC83" s="403"/>
      <c r="AD83" s="403"/>
      <c r="AE83" s="403"/>
      <c r="AF83" s="403"/>
      <c r="AG83" s="403"/>
      <c r="AH83" s="403"/>
    </row>
    <row r="84" spans="1:34" s="75" customFormat="1" ht="13.15" customHeight="1" outlineLevel="1" x14ac:dyDescent="0.2">
      <c r="A84" s="402">
        <v>8</v>
      </c>
      <c r="B84" s="360"/>
      <c r="C84" s="364"/>
      <c r="D84" s="403"/>
      <c r="E84" s="403"/>
      <c r="F84" s="403"/>
      <c r="G84" s="403"/>
      <c r="H84" s="403"/>
      <c r="I84" s="403"/>
      <c r="J84" s="403"/>
      <c r="K84" s="403"/>
      <c r="L84" s="403"/>
      <c r="M84" s="403"/>
      <c r="N84" s="403"/>
      <c r="O84" s="403"/>
      <c r="P84" s="403"/>
      <c r="Q84" s="403"/>
      <c r="R84" s="403"/>
      <c r="S84" s="403"/>
      <c r="T84" s="403"/>
      <c r="U84" s="403"/>
      <c r="V84" s="403"/>
      <c r="W84" s="403"/>
      <c r="X84" s="403"/>
      <c r="Y84" s="403"/>
      <c r="Z84" s="403"/>
      <c r="AA84" s="403"/>
      <c r="AB84" s="403"/>
      <c r="AC84" s="403"/>
      <c r="AD84" s="403"/>
      <c r="AE84" s="403"/>
      <c r="AF84" s="403"/>
      <c r="AG84" s="403"/>
      <c r="AH84" s="403"/>
    </row>
    <row r="85" spans="1:34" s="75" customFormat="1" ht="13.15" customHeight="1" outlineLevel="1" x14ac:dyDescent="0.2">
      <c r="A85" s="402">
        <v>9</v>
      </c>
      <c r="B85" s="360"/>
      <c r="C85" s="364"/>
      <c r="D85" s="403"/>
      <c r="E85" s="403"/>
      <c r="F85" s="403"/>
      <c r="G85" s="403"/>
      <c r="H85" s="403"/>
      <c r="I85" s="403"/>
      <c r="J85" s="403"/>
      <c r="K85" s="403"/>
      <c r="L85" s="403"/>
      <c r="M85" s="403"/>
      <c r="N85" s="403"/>
      <c r="O85" s="403"/>
      <c r="P85" s="403"/>
      <c r="Q85" s="403"/>
      <c r="R85" s="403"/>
      <c r="S85" s="403"/>
      <c r="T85" s="403"/>
      <c r="U85" s="403"/>
      <c r="V85" s="403"/>
      <c r="W85" s="403"/>
      <c r="X85" s="403"/>
      <c r="Y85" s="403"/>
      <c r="Z85" s="403"/>
      <c r="AA85" s="403"/>
      <c r="AB85" s="403"/>
      <c r="AC85" s="403"/>
      <c r="AD85" s="403"/>
      <c r="AE85" s="403"/>
      <c r="AF85" s="403"/>
      <c r="AG85" s="403"/>
      <c r="AH85" s="403"/>
    </row>
    <row r="86" spans="1:34" s="75" customFormat="1" ht="13.15" customHeight="1" outlineLevel="1" x14ac:dyDescent="0.2">
      <c r="A86" s="402">
        <v>10</v>
      </c>
      <c r="B86" s="360"/>
      <c r="C86" s="364"/>
      <c r="D86" s="403"/>
      <c r="E86" s="403"/>
      <c r="F86" s="403"/>
      <c r="G86" s="403"/>
      <c r="H86" s="403"/>
      <c r="I86" s="403"/>
      <c r="J86" s="403"/>
      <c r="K86" s="403"/>
      <c r="L86" s="403"/>
      <c r="M86" s="403"/>
      <c r="N86" s="403"/>
      <c r="O86" s="403"/>
      <c r="P86" s="403"/>
      <c r="Q86" s="403"/>
      <c r="R86" s="403"/>
      <c r="S86" s="403"/>
      <c r="T86" s="403"/>
      <c r="U86" s="403"/>
      <c r="V86" s="403"/>
      <c r="W86" s="403"/>
      <c r="X86" s="403"/>
      <c r="Y86" s="403"/>
      <c r="Z86" s="403"/>
      <c r="AA86" s="403"/>
      <c r="AB86" s="403"/>
      <c r="AC86" s="403"/>
      <c r="AD86" s="403"/>
      <c r="AE86" s="403"/>
      <c r="AF86" s="403"/>
      <c r="AG86" s="403"/>
      <c r="AH86" s="403"/>
    </row>
    <row r="87" spans="1:34" s="75" customFormat="1" ht="13.15" customHeight="1" outlineLevel="1" x14ac:dyDescent="0.2">
      <c r="A87" s="402">
        <v>11</v>
      </c>
      <c r="B87" s="360"/>
      <c r="C87" s="364"/>
      <c r="D87" s="403"/>
      <c r="E87" s="403"/>
      <c r="F87" s="403"/>
      <c r="G87" s="403"/>
      <c r="H87" s="403"/>
      <c r="I87" s="403"/>
      <c r="J87" s="403"/>
      <c r="K87" s="403"/>
      <c r="L87" s="403"/>
      <c r="M87" s="403"/>
      <c r="N87" s="403"/>
      <c r="O87" s="403"/>
      <c r="P87" s="403"/>
      <c r="Q87" s="403"/>
      <c r="R87" s="403"/>
      <c r="S87" s="403"/>
      <c r="T87" s="403"/>
      <c r="U87" s="403"/>
      <c r="V87" s="403"/>
      <c r="W87" s="403"/>
      <c r="X87" s="403"/>
      <c r="Y87" s="403"/>
      <c r="Z87" s="403"/>
      <c r="AA87" s="403"/>
      <c r="AB87" s="403"/>
      <c r="AC87" s="403"/>
      <c r="AD87" s="403"/>
      <c r="AE87" s="403"/>
      <c r="AF87" s="403"/>
      <c r="AG87" s="403"/>
      <c r="AH87" s="403"/>
    </row>
    <row r="88" spans="1:34" s="75" customFormat="1" ht="13.15" customHeight="1" outlineLevel="1" x14ac:dyDescent="0.2">
      <c r="A88" s="402">
        <v>12</v>
      </c>
      <c r="B88" s="360"/>
      <c r="C88" s="364"/>
      <c r="D88" s="403"/>
      <c r="E88" s="403"/>
      <c r="F88" s="403"/>
      <c r="G88" s="403"/>
      <c r="H88" s="403"/>
      <c r="I88" s="403"/>
      <c r="J88" s="403"/>
      <c r="K88" s="403"/>
      <c r="L88" s="403"/>
      <c r="M88" s="403"/>
      <c r="N88" s="403"/>
      <c r="O88" s="403"/>
      <c r="P88" s="403"/>
      <c r="Q88" s="403"/>
      <c r="R88" s="403"/>
      <c r="S88" s="403"/>
      <c r="T88" s="403"/>
      <c r="U88" s="403"/>
      <c r="V88" s="403"/>
      <c r="W88" s="403"/>
      <c r="X88" s="403"/>
      <c r="Y88" s="403"/>
      <c r="Z88" s="403"/>
      <c r="AA88" s="403"/>
      <c r="AB88" s="403"/>
      <c r="AC88" s="403"/>
      <c r="AD88" s="403"/>
      <c r="AE88" s="403"/>
      <c r="AF88" s="403"/>
      <c r="AG88" s="403"/>
      <c r="AH88" s="403"/>
    </row>
    <row r="89" spans="1:34" s="75" customFormat="1" ht="13.15" customHeight="1" outlineLevel="1" x14ac:dyDescent="0.2">
      <c r="A89" s="402">
        <v>13</v>
      </c>
      <c r="B89" s="360"/>
      <c r="C89" s="364"/>
      <c r="D89" s="403"/>
      <c r="E89" s="403"/>
      <c r="F89" s="403"/>
      <c r="G89" s="403"/>
      <c r="H89" s="403"/>
      <c r="I89" s="403"/>
      <c r="J89" s="403"/>
      <c r="K89" s="403"/>
      <c r="L89" s="403"/>
      <c r="M89" s="403"/>
      <c r="N89" s="403"/>
      <c r="O89" s="403"/>
      <c r="P89" s="403"/>
      <c r="Q89" s="403"/>
      <c r="R89" s="403"/>
      <c r="S89" s="403"/>
      <c r="T89" s="403"/>
      <c r="U89" s="403"/>
      <c r="V89" s="403"/>
      <c r="W89" s="403"/>
      <c r="X89" s="403"/>
      <c r="Y89" s="403"/>
      <c r="Z89" s="403"/>
      <c r="AA89" s="403"/>
      <c r="AB89" s="403"/>
      <c r="AC89" s="403"/>
      <c r="AD89" s="403"/>
      <c r="AE89" s="403"/>
      <c r="AF89" s="403"/>
      <c r="AG89" s="403"/>
      <c r="AH89" s="403"/>
    </row>
    <row r="90" spans="1:34" s="75" customFormat="1" ht="13.15" customHeight="1" outlineLevel="1" x14ac:dyDescent="0.2">
      <c r="A90" s="402">
        <v>14</v>
      </c>
      <c r="B90" s="360"/>
      <c r="C90" s="364"/>
      <c r="D90" s="403"/>
      <c r="E90" s="403"/>
      <c r="F90" s="403"/>
      <c r="G90" s="403"/>
      <c r="H90" s="403"/>
      <c r="I90" s="403"/>
      <c r="J90" s="403"/>
      <c r="K90" s="403"/>
      <c r="L90" s="403"/>
      <c r="M90" s="403"/>
      <c r="N90" s="403"/>
      <c r="O90" s="403"/>
      <c r="P90" s="403"/>
      <c r="Q90" s="403"/>
      <c r="R90" s="403"/>
      <c r="S90" s="403"/>
      <c r="T90" s="403"/>
      <c r="U90" s="403"/>
      <c r="V90" s="403"/>
      <c r="W90" s="403"/>
      <c r="X90" s="403"/>
      <c r="Y90" s="403"/>
      <c r="Z90" s="403"/>
      <c r="AA90" s="403"/>
      <c r="AB90" s="403"/>
      <c r="AC90" s="403"/>
      <c r="AD90" s="403"/>
      <c r="AE90" s="403"/>
      <c r="AF90" s="403"/>
      <c r="AG90" s="403"/>
      <c r="AH90" s="403"/>
    </row>
    <row r="91" spans="1:34" s="75" customFormat="1" ht="13.15" customHeight="1" outlineLevel="1" x14ac:dyDescent="0.2">
      <c r="A91" s="402">
        <v>15</v>
      </c>
      <c r="B91" s="360"/>
      <c r="C91" s="364"/>
      <c r="D91" s="403"/>
      <c r="E91" s="403"/>
      <c r="F91" s="403"/>
      <c r="G91" s="403"/>
      <c r="H91" s="403"/>
      <c r="I91" s="403"/>
      <c r="J91" s="403"/>
      <c r="K91" s="403"/>
      <c r="L91" s="403"/>
      <c r="M91" s="403"/>
      <c r="N91" s="403"/>
      <c r="O91" s="403"/>
      <c r="P91" s="403"/>
      <c r="Q91" s="403"/>
      <c r="R91" s="403"/>
      <c r="S91" s="403"/>
      <c r="T91" s="403"/>
      <c r="U91" s="403"/>
      <c r="V91" s="403"/>
      <c r="W91" s="403"/>
      <c r="X91" s="403"/>
      <c r="Y91" s="403"/>
      <c r="Z91" s="403"/>
      <c r="AA91" s="403"/>
      <c r="AB91" s="403"/>
      <c r="AC91" s="403"/>
      <c r="AD91" s="403"/>
      <c r="AE91" s="403"/>
      <c r="AF91" s="403"/>
      <c r="AG91" s="403"/>
      <c r="AH91" s="403"/>
    </row>
    <row r="92" spans="1:34" s="75" customFormat="1" ht="13.15" customHeight="1" outlineLevel="1" x14ac:dyDescent="0.2">
      <c r="A92" s="402">
        <v>16</v>
      </c>
      <c r="B92" s="360"/>
      <c r="C92" s="364"/>
      <c r="D92" s="403"/>
      <c r="E92" s="403"/>
      <c r="F92" s="403"/>
      <c r="G92" s="403"/>
      <c r="H92" s="403"/>
      <c r="I92" s="403"/>
      <c r="J92" s="403"/>
      <c r="K92" s="403"/>
      <c r="L92" s="403"/>
      <c r="M92" s="403"/>
      <c r="N92" s="403"/>
      <c r="O92" s="403"/>
      <c r="P92" s="403"/>
      <c r="Q92" s="403"/>
      <c r="R92" s="403"/>
      <c r="S92" s="403"/>
      <c r="T92" s="403"/>
      <c r="U92" s="403"/>
      <c r="V92" s="403"/>
      <c r="W92" s="403"/>
      <c r="X92" s="403"/>
      <c r="Y92" s="403"/>
      <c r="Z92" s="403"/>
      <c r="AA92" s="403"/>
      <c r="AB92" s="403"/>
      <c r="AC92" s="403"/>
      <c r="AD92" s="403"/>
      <c r="AE92" s="403"/>
      <c r="AF92" s="403"/>
      <c r="AG92" s="403"/>
      <c r="AH92" s="403"/>
    </row>
    <row r="93" spans="1:34" s="75" customFormat="1" ht="13.15" customHeight="1" outlineLevel="1" x14ac:dyDescent="0.2">
      <c r="A93" s="402">
        <v>17</v>
      </c>
      <c r="B93" s="360"/>
      <c r="C93" s="364"/>
      <c r="D93" s="403"/>
      <c r="E93" s="403"/>
      <c r="F93" s="403"/>
      <c r="G93" s="403"/>
      <c r="H93" s="403"/>
      <c r="I93" s="403"/>
      <c r="J93" s="403"/>
      <c r="K93" s="403"/>
      <c r="L93" s="403"/>
      <c r="M93" s="403"/>
      <c r="N93" s="403"/>
      <c r="O93" s="403"/>
      <c r="P93" s="403"/>
      <c r="Q93" s="403"/>
      <c r="R93" s="403"/>
      <c r="S93" s="403"/>
      <c r="T93" s="403"/>
      <c r="U93" s="403"/>
      <c r="V93" s="403"/>
      <c r="W93" s="403"/>
      <c r="X93" s="403"/>
      <c r="Y93" s="403"/>
      <c r="Z93" s="403"/>
      <c r="AA93" s="403"/>
      <c r="AB93" s="403"/>
      <c r="AC93" s="403"/>
      <c r="AD93" s="403"/>
      <c r="AE93" s="403"/>
      <c r="AF93" s="403"/>
      <c r="AG93" s="403"/>
      <c r="AH93" s="403"/>
    </row>
    <row r="94" spans="1:34" s="75" customFormat="1" ht="13.15" customHeight="1" outlineLevel="1" x14ac:dyDescent="0.2">
      <c r="A94" s="402">
        <v>18</v>
      </c>
      <c r="B94" s="360"/>
      <c r="C94" s="364"/>
      <c r="D94" s="403"/>
      <c r="E94" s="403"/>
      <c r="F94" s="403"/>
      <c r="G94" s="403"/>
      <c r="H94" s="403"/>
      <c r="I94" s="403"/>
      <c r="J94" s="403"/>
      <c r="K94" s="403"/>
      <c r="L94" s="403"/>
      <c r="M94" s="403"/>
      <c r="N94" s="403"/>
      <c r="O94" s="403"/>
      <c r="P94" s="403"/>
      <c r="Q94" s="403"/>
      <c r="R94" s="403"/>
      <c r="S94" s="403"/>
      <c r="T94" s="403"/>
      <c r="U94" s="403"/>
      <c r="V94" s="403"/>
      <c r="W94" s="403"/>
      <c r="X94" s="403"/>
      <c r="Y94" s="403"/>
      <c r="Z94" s="403"/>
      <c r="AA94" s="403"/>
      <c r="AB94" s="403"/>
      <c r="AC94" s="403"/>
      <c r="AD94" s="403"/>
      <c r="AE94" s="403"/>
      <c r="AF94" s="403"/>
      <c r="AG94" s="403"/>
      <c r="AH94" s="403"/>
    </row>
    <row r="95" spans="1:34" s="75" customFormat="1" ht="13.15" customHeight="1" outlineLevel="1" x14ac:dyDescent="0.2">
      <c r="A95" s="402">
        <v>19</v>
      </c>
      <c r="B95" s="360"/>
      <c r="C95" s="364"/>
      <c r="D95" s="403"/>
      <c r="E95" s="403"/>
      <c r="F95" s="403"/>
      <c r="G95" s="403"/>
      <c r="H95" s="403"/>
      <c r="I95" s="403"/>
      <c r="J95" s="403"/>
      <c r="K95" s="403"/>
      <c r="L95" s="403"/>
      <c r="M95" s="403"/>
      <c r="N95" s="403"/>
      <c r="O95" s="403"/>
      <c r="P95" s="403"/>
      <c r="Q95" s="403"/>
      <c r="R95" s="403"/>
      <c r="S95" s="403"/>
      <c r="T95" s="403"/>
      <c r="U95" s="403"/>
      <c r="V95" s="403"/>
      <c r="W95" s="403"/>
      <c r="X95" s="403"/>
      <c r="Y95" s="403"/>
      <c r="Z95" s="403"/>
      <c r="AA95" s="403"/>
      <c r="AB95" s="403"/>
      <c r="AC95" s="403"/>
      <c r="AD95" s="403"/>
      <c r="AE95" s="403"/>
      <c r="AF95" s="403"/>
      <c r="AG95" s="403"/>
      <c r="AH95" s="403"/>
    </row>
    <row r="96" spans="1:34" s="75" customFormat="1" ht="13.15" customHeight="1" outlineLevel="1" x14ac:dyDescent="0.2">
      <c r="A96" s="402">
        <v>20</v>
      </c>
      <c r="B96" s="360"/>
      <c r="C96" s="364"/>
      <c r="D96" s="403"/>
      <c r="E96" s="403"/>
      <c r="F96" s="403"/>
      <c r="G96" s="403"/>
      <c r="H96" s="403"/>
      <c r="I96" s="403"/>
      <c r="J96" s="403"/>
      <c r="K96" s="403"/>
      <c r="L96" s="403"/>
      <c r="M96" s="403"/>
      <c r="N96" s="403"/>
      <c r="O96" s="403"/>
      <c r="P96" s="403"/>
      <c r="Q96" s="403"/>
      <c r="R96" s="403"/>
      <c r="S96" s="403"/>
      <c r="T96" s="403"/>
      <c r="U96" s="403"/>
      <c r="V96" s="403"/>
      <c r="W96" s="403"/>
      <c r="X96" s="403"/>
      <c r="Y96" s="403"/>
      <c r="Z96" s="403"/>
      <c r="AA96" s="403"/>
      <c r="AB96" s="403"/>
      <c r="AC96" s="403"/>
      <c r="AD96" s="403"/>
      <c r="AE96" s="403"/>
      <c r="AF96" s="403"/>
      <c r="AG96" s="403"/>
      <c r="AH96" s="403"/>
    </row>
    <row r="97" spans="1:34" s="75" customFormat="1" ht="13.15" customHeight="1" outlineLevel="1" x14ac:dyDescent="0.2">
      <c r="A97" s="402">
        <v>21</v>
      </c>
      <c r="B97" s="360"/>
      <c r="C97" s="364"/>
      <c r="D97" s="403"/>
      <c r="E97" s="403"/>
      <c r="F97" s="403"/>
      <c r="G97" s="403"/>
      <c r="H97" s="403"/>
      <c r="I97" s="403"/>
      <c r="J97" s="403"/>
      <c r="K97" s="403"/>
      <c r="L97" s="403"/>
      <c r="M97" s="403"/>
      <c r="N97" s="403"/>
      <c r="O97" s="403"/>
      <c r="P97" s="403"/>
      <c r="Q97" s="403"/>
      <c r="R97" s="403"/>
      <c r="S97" s="403"/>
      <c r="T97" s="403"/>
      <c r="U97" s="403"/>
      <c r="V97" s="403"/>
      <c r="W97" s="403"/>
      <c r="X97" s="403"/>
      <c r="Y97" s="403"/>
      <c r="Z97" s="403"/>
      <c r="AA97" s="403"/>
      <c r="AB97" s="403"/>
      <c r="AC97" s="403"/>
      <c r="AD97" s="403"/>
      <c r="AE97" s="403"/>
      <c r="AF97" s="403"/>
      <c r="AG97" s="403"/>
      <c r="AH97" s="403"/>
    </row>
    <row r="98" spans="1:34" s="75" customFormat="1" ht="13.15" customHeight="1" outlineLevel="1" x14ac:dyDescent="0.2">
      <c r="A98" s="402">
        <v>22</v>
      </c>
      <c r="B98" s="360"/>
      <c r="C98" s="364"/>
      <c r="D98" s="403"/>
      <c r="E98" s="403"/>
      <c r="F98" s="403"/>
      <c r="G98" s="403"/>
      <c r="H98" s="403"/>
      <c r="I98" s="403"/>
      <c r="J98" s="403"/>
      <c r="K98" s="403"/>
      <c r="L98" s="403"/>
      <c r="M98" s="403"/>
      <c r="N98" s="403"/>
      <c r="O98" s="403"/>
      <c r="P98" s="403"/>
      <c r="Q98" s="403"/>
      <c r="R98" s="403"/>
      <c r="S98" s="403"/>
      <c r="T98" s="403"/>
      <c r="U98" s="403"/>
      <c r="V98" s="403"/>
      <c r="W98" s="403"/>
      <c r="X98" s="403"/>
      <c r="Y98" s="403"/>
      <c r="Z98" s="403"/>
      <c r="AA98" s="403"/>
      <c r="AB98" s="403"/>
      <c r="AC98" s="403"/>
      <c r="AD98" s="403"/>
      <c r="AE98" s="403"/>
      <c r="AF98" s="403"/>
      <c r="AG98" s="403"/>
      <c r="AH98" s="403"/>
    </row>
    <row r="99" spans="1:34" s="75" customFormat="1" ht="13.15" customHeight="1" outlineLevel="1" x14ac:dyDescent="0.2">
      <c r="A99" s="402">
        <v>23</v>
      </c>
      <c r="B99" s="360"/>
      <c r="C99" s="364"/>
      <c r="D99" s="403"/>
      <c r="E99" s="403"/>
      <c r="F99" s="403"/>
      <c r="G99" s="403"/>
      <c r="H99" s="403"/>
      <c r="I99" s="403"/>
      <c r="J99" s="403"/>
      <c r="K99" s="403"/>
      <c r="L99" s="403"/>
      <c r="M99" s="403"/>
      <c r="N99" s="403"/>
      <c r="O99" s="403"/>
      <c r="P99" s="403"/>
      <c r="Q99" s="403"/>
      <c r="R99" s="403"/>
      <c r="S99" s="403"/>
      <c r="T99" s="403"/>
      <c r="U99" s="403"/>
      <c r="V99" s="403"/>
      <c r="W99" s="403"/>
      <c r="X99" s="403"/>
      <c r="Y99" s="403"/>
      <c r="Z99" s="403"/>
      <c r="AA99" s="403"/>
      <c r="AB99" s="403"/>
      <c r="AC99" s="403"/>
      <c r="AD99" s="403"/>
      <c r="AE99" s="403"/>
      <c r="AF99" s="403"/>
      <c r="AG99" s="403"/>
      <c r="AH99" s="403"/>
    </row>
    <row r="100" spans="1:34" s="75" customFormat="1" ht="13.15" customHeight="1" outlineLevel="1" x14ac:dyDescent="0.2">
      <c r="A100" s="402">
        <v>24</v>
      </c>
      <c r="B100" s="360"/>
      <c r="C100" s="364"/>
      <c r="D100" s="403"/>
      <c r="E100" s="403"/>
      <c r="F100" s="403"/>
      <c r="G100" s="403"/>
      <c r="H100" s="403"/>
      <c r="I100" s="403"/>
      <c r="J100" s="403"/>
      <c r="K100" s="403"/>
      <c r="L100" s="403"/>
      <c r="M100" s="403"/>
      <c r="N100" s="403"/>
      <c r="O100" s="403"/>
      <c r="P100" s="403"/>
      <c r="Q100" s="403"/>
      <c r="R100" s="403"/>
      <c r="S100" s="403"/>
      <c r="T100" s="403"/>
      <c r="U100" s="403"/>
      <c r="V100" s="403"/>
      <c r="W100" s="403"/>
      <c r="X100" s="403"/>
      <c r="Y100" s="403"/>
      <c r="Z100" s="403"/>
      <c r="AA100" s="403"/>
      <c r="AB100" s="403"/>
      <c r="AC100" s="403"/>
      <c r="AD100" s="403"/>
      <c r="AE100" s="403"/>
      <c r="AF100" s="403"/>
      <c r="AG100" s="403"/>
      <c r="AH100" s="403"/>
    </row>
    <row r="101" spans="1:34" s="75" customFormat="1" ht="13.15" customHeight="1" outlineLevel="1" x14ac:dyDescent="0.2">
      <c r="A101" s="402">
        <v>25</v>
      </c>
      <c r="B101" s="360"/>
      <c r="C101" s="364"/>
      <c r="D101" s="403"/>
      <c r="E101" s="403"/>
      <c r="F101" s="403"/>
      <c r="G101" s="403"/>
      <c r="H101" s="403"/>
      <c r="I101" s="403"/>
      <c r="J101" s="403"/>
      <c r="K101" s="403"/>
      <c r="L101" s="403"/>
      <c r="M101" s="403"/>
      <c r="N101" s="403"/>
      <c r="O101" s="403"/>
      <c r="P101" s="403"/>
      <c r="Q101" s="403"/>
      <c r="R101" s="403"/>
      <c r="S101" s="403"/>
      <c r="T101" s="403"/>
      <c r="U101" s="403"/>
      <c r="V101" s="403"/>
      <c r="W101" s="403"/>
      <c r="X101" s="403"/>
      <c r="Y101" s="403"/>
      <c r="Z101" s="403"/>
      <c r="AA101" s="403"/>
      <c r="AB101" s="403"/>
      <c r="AC101" s="403"/>
      <c r="AD101" s="403"/>
      <c r="AE101" s="403"/>
      <c r="AF101" s="403"/>
      <c r="AG101" s="403"/>
      <c r="AH101" s="403"/>
    </row>
    <row r="102" spans="1:34" s="75" customFormat="1" ht="13.15" customHeight="1" outlineLevel="1" x14ac:dyDescent="0.2">
      <c r="A102" s="402">
        <v>26</v>
      </c>
      <c r="B102" s="360"/>
      <c r="C102" s="364"/>
      <c r="D102" s="403"/>
      <c r="E102" s="403"/>
      <c r="F102" s="403"/>
      <c r="G102" s="403"/>
      <c r="H102" s="403"/>
      <c r="I102" s="403"/>
      <c r="J102" s="403"/>
      <c r="K102" s="403"/>
      <c r="L102" s="403"/>
      <c r="M102" s="403"/>
      <c r="N102" s="403"/>
      <c r="O102" s="403"/>
      <c r="P102" s="403"/>
      <c r="Q102" s="403"/>
      <c r="R102" s="403"/>
      <c r="S102" s="403"/>
      <c r="T102" s="403"/>
      <c r="U102" s="403"/>
      <c r="V102" s="403"/>
      <c r="W102" s="403"/>
      <c r="X102" s="403"/>
      <c r="Y102" s="403"/>
      <c r="Z102" s="403"/>
      <c r="AA102" s="403"/>
      <c r="AB102" s="403"/>
      <c r="AC102" s="403"/>
      <c r="AD102" s="403"/>
      <c r="AE102" s="403"/>
      <c r="AF102" s="403"/>
      <c r="AG102" s="403"/>
      <c r="AH102" s="403"/>
    </row>
    <row r="103" spans="1:34" s="75" customFormat="1" ht="13.15" customHeight="1" outlineLevel="1" x14ac:dyDescent="0.2">
      <c r="A103" s="402">
        <v>27</v>
      </c>
      <c r="B103" s="360"/>
      <c r="C103" s="364"/>
      <c r="D103" s="403"/>
      <c r="E103" s="403"/>
      <c r="F103" s="403"/>
      <c r="G103" s="403"/>
      <c r="H103" s="403"/>
      <c r="I103" s="403"/>
      <c r="J103" s="403"/>
      <c r="K103" s="403"/>
      <c r="L103" s="403"/>
      <c r="M103" s="403"/>
      <c r="N103" s="403"/>
      <c r="O103" s="403"/>
      <c r="P103" s="403"/>
      <c r="Q103" s="403"/>
      <c r="R103" s="403"/>
      <c r="S103" s="403"/>
      <c r="T103" s="403"/>
      <c r="U103" s="403"/>
      <c r="V103" s="403"/>
      <c r="W103" s="403"/>
      <c r="X103" s="403"/>
      <c r="Y103" s="403"/>
      <c r="Z103" s="403"/>
      <c r="AA103" s="403"/>
      <c r="AB103" s="403"/>
      <c r="AC103" s="403"/>
      <c r="AD103" s="403"/>
      <c r="AE103" s="403"/>
      <c r="AF103" s="403"/>
      <c r="AG103" s="403"/>
      <c r="AH103" s="403"/>
    </row>
    <row r="104" spans="1:34" s="75" customFormat="1" ht="13.15" customHeight="1" outlineLevel="1" x14ac:dyDescent="0.2">
      <c r="A104" s="402">
        <v>28</v>
      </c>
      <c r="B104" s="360"/>
      <c r="C104" s="364"/>
      <c r="D104" s="403"/>
      <c r="E104" s="403"/>
      <c r="F104" s="403"/>
      <c r="G104" s="403"/>
      <c r="H104" s="403"/>
      <c r="I104" s="403"/>
      <c r="J104" s="403"/>
      <c r="K104" s="403"/>
      <c r="L104" s="403"/>
      <c r="M104" s="403"/>
      <c r="N104" s="403"/>
      <c r="O104" s="403"/>
      <c r="P104" s="403"/>
      <c r="Q104" s="403"/>
      <c r="R104" s="403"/>
      <c r="S104" s="403"/>
      <c r="T104" s="403"/>
      <c r="U104" s="403"/>
      <c r="V104" s="403"/>
      <c r="W104" s="403"/>
      <c r="X104" s="403"/>
      <c r="Y104" s="403"/>
      <c r="Z104" s="403"/>
      <c r="AA104" s="403"/>
      <c r="AB104" s="403"/>
      <c r="AC104" s="403"/>
      <c r="AD104" s="403"/>
      <c r="AE104" s="403"/>
      <c r="AF104" s="403"/>
      <c r="AG104" s="403"/>
      <c r="AH104" s="403"/>
    </row>
    <row r="105" spans="1:34" s="75" customFormat="1" ht="13.15" customHeight="1" outlineLevel="1" x14ac:dyDescent="0.2">
      <c r="A105" s="402">
        <v>29</v>
      </c>
      <c r="B105" s="360"/>
      <c r="C105" s="364"/>
      <c r="D105" s="403"/>
      <c r="E105" s="403"/>
      <c r="F105" s="403"/>
      <c r="G105" s="403"/>
      <c r="H105" s="403"/>
      <c r="I105" s="403"/>
      <c r="J105" s="403"/>
      <c r="K105" s="403"/>
      <c r="L105" s="403"/>
      <c r="M105" s="403"/>
      <c r="N105" s="403"/>
      <c r="O105" s="403"/>
      <c r="P105" s="403"/>
      <c r="Q105" s="403"/>
      <c r="R105" s="403"/>
      <c r="S105" s="403"/>
      <c r="T105" s="403"/>
      <c r="U105" s="403"/>
      <c r="V105" s="403"/>
      <c r="W105" s="403"/>
      <c r="X105" s="403"/>
      <c r="Y105" s="403"/>
      <c r="Z105" s="403"/>
      <c r="AA105" s="403"/>
      <c r="AB105" s="403"/>
      <c r="AC105" s="403"/>
      <c r="AD105" s="403"/>
      <c r="AE105" s="403"/>
      <c r="AF105" s="403"/>
      <c r="AG105" s="403"/>
      <c r="AH105" s="403"/>
    </row>
    <row r="106" spans="1:34" s="75" customFormat="1" ht="13.15" customHeight="1" outlineLevel="1" x14ac:dyDescent="0.2">
      <c r="A106" s="402">
        <v>30</v>
      </c>
      <c r="B106" s="360"/>
      <c r="C106" s="364"/>
      <c r="D106" s="403"/>
      <c r="E106" s="403"/>
      <c r="F106" s="403"/>
      <c r="G106" s="403"/>
      <c r="H106" s="403"/>
      <c r="I106" s="403"/>
      <c r="J106" s="403"/>
      <c r="K106" s="403"/>
      <c r="L106" s="403"/>
      <c r="M106" s="403"/>
      <c r="N106" s="403"/>
      <c r="O106" s="403"/>
      <c r="P106" s="403"/>
      <c r="Q106" s="403"/>
      <c r="R106" s="403"/>
      <c r="S106" s="403"/>
      <c r="T106" s="403"/>
      <c r="U106" s="403"/>
      <c r="V106" s="403"/>
      <c r="W106" s="403"/>
      <c r="X106" s="403"/>
      <c r="Y106" s="403"/>
      <c r="Z106" s="403"/>
      <c r="AA106" s="403"/>
      <c r="AB106" s="403"/>
      <c r="AC106" s="403"/>
      <c r="AD106" s="403"/>
      <c r="AE106" s="403"/>
      <c r="AF106" s="403"/>
      <c r="AG106" s="403"/>
      <c r="AH106" s="403"/>
    </row>
    <row r="107" spans="1:34" s="75" customFormat="1" ht="13.15" customHeight="1" x14ac:dyDescent="0.2">
      <c r="A107" s="361" t="s">
        <v>64</v>
      </c>
      <c r="B107" s="365"/>
      <c r="C107" s="366">
        <f>SUM(C77:C106)</f>
        <v>0</v>
      </c>
      <c r="D107" s="362"/>
      <c r="E107" s="366">
        <f t="shared" ref="E107:AH107" si="2">SUM(E77:E106)</f>
        <v>0</v>
      </c>
      <c r="F107" s="366">
        <f t="shared" si="2"/>
        <v>0</v>
      </c>
      <c r="G107" s="366">
        <f t="shared" si="2"/>
        <v>0</v>
      </c>
      <c r="H107" s="366">
        <f t="shared" si="2"/>
        <v>0</v>
      </c>
      <c r="I107" s="366">
        <f t="shared" si="2"/>
        <v>0</v>
      </c>
      <c r="J107" s="366">
        <f t="shared" si="2"/>
        <v>0</v>
      </c>
      <c r="K107" s="366">
        <f t="shared" si="2"/>
        <v>0</v>
      </c>
      <c r="L107" s="366">
        <f t="shared" si="2"/>
        <v>0</v>
      </c>
      <c r="M107" s="366">
        <f t="shared" si="2"/>
        <v>0</v>
      </c>
      <c r="N107" s="366">
        <f t="shared" si="2"/>
        <v>0</v>
      </c>
      <c r="O107" s="366">
        <f t="shared" si="2"/>
        <v>0</v>
      </c>
      <c r="P107" s="366">
        <f t="shared" si="2"/>
        <v>0</v>
      </c>
      <c r="Q107" s="366">
        <f t="shared" si="2"/>
        <v>0</v>
      </c>
      <c r="R107" s="366">
        <f t="shared" si="2"/>
        <v>0</v>
      </c>
      <c r="S107" s="366">
        <f t="shared" si="2"/>
        <v>0</v>
      </c>
      <c r="T107" s="366">
        <f t="shared" si="2"/>
        <v>0</v>
      </c>
      <c r="U107" s="366">
        <f t="shared" si="2"/>
        <v>0</v>
      </c>
      <c r="V107" s="366">
        <f t="shared" si="2"/>
        <v>0</v>
      </c>
      <c r="W107" s="366">
        <f t="shared" si="2"/>
        <v>0</v>
      </c>
      <c r="X107" s="366">
        <f t="shared" si="2"/>
        <v>0</v>
      </c>
      <c r="Y107" s="366">
        <f t="shared" si="2"/>
        <v>0</v>
      </c>
      <c r="Z107" s="366">
        <f t="shared" si="2"/>
        <v>0</v>
      </c>
      <c r="AA107" s="366">
        <f t="shared" si="2"/>
        <v>0</v>
      </c>
      <c r="AB107" s="366">
        <f t="shared" si="2"/>
        <v>0</v>
      </c>
      <c r="AC107" s="366">
        <f t="shared" si="2"/>
        <v>0</v>
      </c>
      <c r="AD107" s="366">
        <f t="shared" si="2"/>
        <v>0</v>
      </c>
      <c r="AE107" s="366">
        <f t="shared" si="2"/>
        <v>0</v>
      </c>
      <c r="AF107" s="366">
        <f t="shared" si="2"/>
        <v>0</v>
      </c>
      <c r="AG107" s="366">
        <f t="shared" si="2"/>
        <v>0</v>
      </c>
      <c r="AH107" s="366">
        <f t="shared" si="2"/>
        <v>0</v>
      </c>
    </row>
    <row r="108" spans="1:34" s="75" customFormat="1" ht="13.15" customHeight="1" x14ac:dyDescent="0.2">
      <c r="A108" s="401"/>
      <c r="B108" s="78"/>
      <c r="C108" s="78"/>
      <c r="D108" s="400"/>
      <c r="E108" s="400"/>
      <c r="F108" s="400"/>
      <c r="G108" s="400"/>
      <c r="H108" s="400"/>
      <c r="I108" s="400"/>
      <c r="J108" s="400"/>
      <c r="K108" s="400"/>
      <c r="L108" s="400"/>
      <c r="M108" s="400"/>
      <c r="N108" s="400"/>
      <c r="O108" s="400"/>
      <c r="P108" s="400"/>
      <c r="Q108" s="400"/>
      <c r="R108" s="400"/>
      <c r="S108" s="400"/>
      <c r="T108" s="400"/>
      <c r="U108" s="400"/>
      <c r="V108" s="400"/>
      <c r="W108" s="400"/>
      <c r="X108" s="400"/>
      <c r="Y108" s="400"/>
      <c r="Z108" s="400"/>
      <c r="AA108" s="400"/>
      <c r="AB108" s="400"/>
      <c r="AC108" s="400"/>
      <c r="AD108" s="400"/>
      <c r="AE108" s="400"/>
      <c r="AF108" s="400"/>
      <c r="AG108" s="400"/>
      <c r="AH108" s="401"/>
    </row>
    <row r="109" spans="1:34" s="75" customFormat="1" ht="13.15" customHeight="1" x14ac:dyDescent="0.2">
      <c r="A109" s="359" t="s">
        <v>1065</v>
      </c>
      <c r="B109" s="359" t="s">
        <v>1100</v>
      </c>
      <c r="C109" s="78"/>
      <c r="D109" s="400"/>
      <c r="E109" s="400"/>
      <c r="F109" s="400"/>
      <c r="G109" s="400"/>
      <c r="H109" s="400"/>
      <c r="I109" s="400"/>
      <c r="J109" s="400"/>
      <c r="K109" s="400"/>
      <c r="L109" s="400"/>
      <c r="M109" s="400"/>
      <c r="N109" s="400"/>
      <c r="O109" s="400"/>
      <c r="P109" s="400"/>
      <c r="Q109" s="400"/>
      <c r="R109" s="400"/>
      <c r="S109" s="400"/>
      <c r="T109" s="400"/>
      <c r="U109" s="400"/>
      <c r="V109" s="400"/>
      <c r="W109" s="400"/>
      <c r="X109" s="400"/>
      <c r="Y109" s="400"/>
      <c r="Z109" s="400"/>
      <c r="AA109" s="400"/>
      <c r="AB109" s="400"/>
      <c r="AC109" s="400"/>
      <c r="AD109" s="400"/>
      <c r="AE109" s="400"/>
      <c r="AF109" s="400"/>
      <c r="AG109" s="400"/>
      <c r="AH109" s="401"/>
    </row>
    <row r="110" spans="1:34" s="75" customFormat="1" ht="13.15" customHeight="1" x14ac:dyDescent="0.2">
      <c r="A110" s="507" t="s">
        <v>1084</v>
      </c>
      <c r="B110" s="360"/>
      <c r="C110" s="78"/>
      <c r="D110" s="400"/>
      <c r="E110" s="400"/>
      <c r="F110" s="400"/>
      <c r="G110" s="400"/>
      <c r="H110" s="400"/>
      <c r="I110" s="400"/>
      <c r="J110" s="400"/>
      <c r="K110" s="400"/>
      <c r="L110" s="400"/>
      <c r="M110" s="400"/>
      <c r="N110" s="400"/>
      <c r="O110" s="400"/>
      <c r="P110" s="400"/>
      <c r="Q110" s="400"/>
      <c r="R110" s="400"/>
      <c r="S110" s="400"/>
      <c r="T110" s="400"/>
      <c r="U110" s="400"/>
      <c r="V110" s="400"/>
      <c r="W110" s="400"/>
      <c r="X110" s="400"/>
      <c r="Y110" s="400"/>
      <c r="Z110" s="400"/>
      <c r="AA110" s="400"/>
      <c r="AB110" s="400"/>
      <c r="AC110" s="400"/>
      <c r="AD110" s="400"/>
      <c r="AE110" s="400"/>
      <c r="AF110" s="400"/>
      <c r="AG110" s="400"/>
      <c r="AH110" s="401"/>
    </row>
    <row r="111" spans="1:34" s="75" customFormat="1" ht="13.15" customHeight="1" x14ac:dyDescent="0.2">
      <c r="A111" s="401"/>
      <c r="B111" s="78"/>
      <c r="C111" s="78"/>
      <c r="D111" s="400"/>
      <c r="E111" s="400"/>
      <c r="F111" s="400"/>
      <c r="G111" s="400"/>
      <c r="H111" s="400"/>
      <c r="I111" s="400"/>
      <c r="J111" s="400"/>
      <c r="K111" s="400"/>
      <c r="L111" s="400"/>
      <c r="M111" s="400"/>
      <c r="N111" s="400"/>
      <c r="O111" s="400"/>
      <c r="P111" s="400"/>
      <c r="Q111" s="400"/>
      <c r="R111" s="400"/>
      <c r="S111" s="400"/>
      <c r="T111" s="400"/>
      <c r="U111" s="400"/>
      <c r="V111" s="400"/>
      <c r="W111" s="400"/>
      <c r="X111" s="400"/>
      <c r="Y111" s="400"/>
      <c r="Z111" s="400"/>
      <c r="AA111" s="400"/>
      <c r="AB111" s="400"/>
      <c r="AC111" s="400"/>
      <c r="AD111" s="400"/>
      <c r="AE111" s="400"/>
      <c r="AF111" s="400"/>
      <c r="AG111" s="400"/>
      <c r="AH111" s="401"/>
    </row>
    <row r="112" spans="1:34" s="78" customFormat="1" ht="13.15" customHeight="1" x14ac:dyDescent="0.2">
      <c r="A112" s="361" t="s">
        <v>727</v>
      </c>
      <c r="B112" s="361" t="s">
        <v>1101</v>
      </c>
      <c r="C112" s="361" t="s">
        <v>1102</v>
      </c>
      <c r="D112" s="362" t="s">
        <v>1100</v>
      </c>
      <c r="E112" s="363">
        <v>1</v>
      </c>
      <c r="F112" s="363">
        <v>2</v>
      </c>
      <c r="G112" s="363">
        <v>3</v>
      </c>
      <c r="H112" s="363">
        <v>4</v>
      </c>
      <c r="I112" s="363">
        <v>5</v>
      </c>
      <c r="J112" s="363">
        <v>6</v>
      </c>
      <c r="K112" s="363">
        <v>7</v>
      </c>
      <c r="L112" s="363">
        <v>8</v>
      </c>
      <c r="M112" s="363">
        <v>9</v>
      </c>
      <c r="N112" s="363">
        <v>10</v>
      </c>
      <c r="O112" s="363">
        <v>11</v>
      </c>
      <c r="P112" s="363">
        <v>12</v>
      </c>
      <c r="Q112" s="363">
        <v>13</v>
      </c>
      <c r="R112" s="363">
        <v>14</v>
      </c>
      <c r="S112" s="363">
        <v>15</v>
      </c>
      <c r="T112" s="363">
        <v>16</v>
      </c>
      <c r="U112" s="363">
        <v>17</v>
      </c>
      <c r="V112" s="363">
        <v>18</v>
      </c>
      <c r="W112" s="363">
        <v>19</v>
      </c>
      <c r="X112" s="363">
        <v>20</v>
      </c>
      <c r="Y112" s="363">
        <v>21</v>
      </c>
      <c r="Z112" s="363">
        <v>22</v>
      </c>
      <c r="AA112" s="363">
        <v>23</v>
      </c>
      <c r="AB112" s="363">
        <v>24</v>
      </c>
      <c r="AC112" s="363">
        <v>25</v>
      </c>
      <c r="AD112" s="363">
        <v>26</v>
      </c>
      <c r="AE112" s="363">
        <v>27</v>
      </c>
      <c r="AF112" s="363">
        <v>28</v>
      </c>
      <c r="AG112" s="363">
        <v>29</v>
      </c>
      <c r="AH112" s="363">
        <v>30</v>
      </c>
    </row>
    <row r="113" spans="1:34" s="75" customFormat="1" ht="13.15" customHeight="1" outlineLevel="1" x14ac:dyDescent="0.2">
      <c r="A113" s="402">
        <v>1</v>
      </c>
      <c r="B113" s="360"/>
      <c r="C113" s="364"/>
      <c r="D113" s="403"/>
      <c r="E113" s="403"/>
      <c r="F113" s="403"/>
      <c r="G113" s="403"/>
      <c r="H113" s="403"/>
      <c r="I113" s="403"/>
      <c r="J113" s="403"/>
      <c r="K113" s="403"/>
      <c r="L113" s="403"/>
      <c r="M113" s="403"/>
      <c r="N113" s="403"/>
      <c r="O113" s="403"/>
      <c r="P113" s="403"/>
      <c r="Q113" s="403"/>
      <c r="R113" s="403"/>
      <c r="S113" s="403"/>
      <c r="T113" s="403"/>
      <c r="U113" s="403"/>
      <c r="V113" s="403"/>
      <c r="W113" s="403"/>
      <c r="X113" s="403"/>
      <c r="Y113" s="403"/>
      <c r="Z113" s="403"/>
      <c r="AA113" s="403"/>
      <c r="AB113" s="403"/>
      <c r="AC113" s="403"/>
      <c r="AD113" s="403"/>
      <c r="AE113" s="403"/>
      <c r="AF113" s="403"/>
      <c r="AG113" s="403"/>
      <c r="AH113" s="403"/>
    </row>
    <row r="114" spans="1:34" s="75" customFormat="1" ht="13.15" customHeight="1" outlineLevel="1" x14ac:dyDescent="0.2">
      <c r="A114" s="402">
        <v>2</v>
      </c>
      <c r="B114" s="360"/>
      <c r="C114" s="364"/>
      <c r="D114" s="403"/>
      <c r="E114" s="403"/>
      <c r="F114" s="403"/>
      <c r="G114" s="403"/>
      <c r="H114" s="403"/>
      <c r="I114" s="403"/>
      <c r="J114" s="403"/>
      <c r="K114" s="403"/>
      <c r="L114" s="403"/>
      <c r="M114" s="403"/>
      <c r="N114" s="403"/>
      <c r="O114" s="403"/>
      <c r="P114" s="403"/>
      <c r="Q114" s="403"/>
      <c r="R114" s="403"/>
      <c r="S114" s="403"/>
      <c r="T114" s="403"/>
      <c r="U114" s="403"/>
      <c r="V114" s="403"/>
      <c r="W114" s="403"/>
      <c r="X114" s="403"/>
      <c r="Y114" s="403"/>
      <c r="Z114" s="403"/>
      <c r="AA114" s="403"/>
      <c r="AB114" s="403"/>
      <c r="AC114" s="403"/>
      <c r="AD114" s="403"/>
      <c r="AE114" s="403"/>
      <c r="AF114" s="403"/>
      <c r="AG114" s="403"/>
      <c r="AH114" s="403"/>
    </row>
    <row r="115" spans="1:34" s="75" customFormat="1" ht="13.15" customHeight="1" outlineLevel="1" x14ac:dyDescent="0.2">
      <c r="A115" s="402">
        <v>3</v>
      </c>
      <c r="B115" s="360"/>
      <c r="C115" s="364"/>
      <c r="D115" s="403"/>
      <c r="E115" s="403"/>
      <c r="F115" s="403"/>
      <c r="G115" s="403"/>
      <c r="H115" s="403"/>
      <c r="I115" s="403"/>
      <c r="J115" s="403"/>
      <c r="K115" s="403"/>
      <c r="L115" s="403"/>
      <c r="M115" s="403"/>
      <c r="N115" s="403"/>
      <c r="O115" s="403"/>
      <c r="P115" s="403"/>
      <c r="Q115" s="403"/>
      <c r="R115" s="403"/>
      <c r="S115" s="403"/>
      <c r="T115" s="403"/>
      <c r="U115" s="403"/>
      <c r="V115" s="403"/>
      <c r="W115" s="403"/>
      <c r="X115" s="403"/>
      <c r="Y115" s="403"/>
      <c r="Z115" s="403"/>
      <c r="AA115" s="403"/>
      <c r="AB115" s="403"/>
      <c r="AC115" s="403"/>
      <c r="AD115" s="403"/>
      <c r="AE115" s="403"/>
      <c r="AF115" s="403"/>
      <c r="AG115" s="403"/>
      <c r="AH115" s="403"/>
    </row>
    <row r="116" spans="1:34" s="75" customFormat="1" ht="13.15" customHeight="1" outlineLevel="1" x14ac:dyDescent="0.2">
      <c r="A116" s="402">
        <v>4</v>
      </c>
      <c r="B116" s="360"/>
      <c r="C116" s="364"/>
      <c r="D116" s="403"/>
      <c r="E116" s="403"/>
      <c r="F116" s="403"/>
      <c r="G116" s="403"/>
      <c r="H116" s="403"/>
      <c r="I116" s="403"/>
      <c r="J116" s="403"/>
      <c r="K116" s="403"/>
      <c r="L116" s="403"/>
      <c r="M116" s="403"/>
      <c r="N116" s="403"/>
      <c r="O116" s="403"/>
      <c r="P116" s="403"/>
      <c r="Q116" s="403"/>
      <c r="R116" s="403"/>
      <c r="S116" s="403"/>
      <c r="T116" s="403"/>
      <c r="U116" s="403"/>
      <c r="V116" s="403"/>
      <c r="W116" s="403"/>
      <c r="X116" s="403"/>
      <c r="Y116" s="403"/>
      <c r="Z116" s="403"/>
      <c r="AA116" s="403"/>
      <c r="AB116" s="403"/>
      <c r="AC116" s="403"/>
      <c r="AD116" s="403"/>
      <c r="AE116" s="403"/>
      <c r="AF116" s="403"/>
      <c r="AG116" s="403"/>
      <c r="AH116" s="403"/>
    </row>
    <row r="117" spans="1:34" s="75" customFormat="1" ht="13.15" customHeight="1" outlineLevel="1" x14ac:dyDescent="0.2">
      <c r="A117" s="402">
        <v>5</v>
      </c>
      <c r="B117" s="360"/>
      <c r="C117" s="364"/>
      <c r="D117" s="403"/>
      <c r="E117" s="403"/>
      <c r="F117" s="403"/>
      <c r="G117" s="403"/>
      <c r="H117" s="403"/>
      <c r="I117" s="403"/>
      <c r="J117" s="403"/>
      <c r="K117" s="403"/>
      <c r="L117" s="403"/>
      <c r="M117" s="403"/>
      <c r="N117" s="403"/>
      <c r="O117" s="403"/>
      <c r="P117" s="403"/>
      <c r="Q117" s="403"/>
      <c r="R117" s="403"/>
      <c r="S117" s="403"/>
      <c r="T117" s="403"/>
      <c r="U117" s="403"/>
      <c r="V117" s="403"/>
      <c r="W117" s="403"/>
      <c r="X117" s="403"/>
      <c r="Y117" s="403"/>
      <c r="Z117" s="403"/>
      <c r="AA117" s="403"/>
      <c r="AB117" s="403"/>
      <c r="AC117" s="403"/>
      <c r="AD117" s="403"/>
      <c r="AE117" s="403"/>
      <c r="AF117" s="403"/>
      <c r="AG117" s="403"/>
      <c r="AH117" s="403"/>
    </row>
    <row r="118" spans="1:34" s="75" customFormat="1" ht="13.15" customHeight="1" outlineLevel="1" x14ac:dyDescent="0.2">
      <c r="A118" s="402">
        <v>6</v>
      </c>
      <c r="B118" s="360"/>
      <c r="C118" s="364"/>
      <c r="D118" s="403"/>
      <c r="E118" s="403"/>
      <c r="F118" s="403"/>
      <c r="G118" s="403"/>
      <c r="H118" s="403"/>
      <c r="I118" s="403"/>
      <c r="J118" s="403"/>
      <c r="K118" s="403"/>
      <c r="L118" s="403"/>
      <c r="M118" s="403"/>
      <c r="N118" s="403"/>
      <c r="O118" s="403"/>
      <c r="P118" s="403"/>
      <c r="Q118" s="403"/>
      <c r="R118" s="403"/>
      <c r="S118" s="403"/>
      <c r="T118" s="403"/>
      <c r="U118" s="403"/>
      <c r="V118" s="403"/>
      <c r="W118" s="403"/>
      <c r="X118" s="403"/>
      <c r="Y118" s="403"/>
      <c r="Z118" s="403"/>
      <c r="AA118" s="403"/>
      <c r="AB118" s="403"/>
      <c r="AC118" s="403"/>
      <c r="AD118" s="403"/>
      <c r="AE118" s="403"/>
      <c r="AF118" s="403"/>
      <c r="AG118" s="403"/>
      <c r="AH118" s="403"/>
    </row>
    <row r="119" spans="1:34" s="75" customFormat="1" ht="13.15" customHeight="1" outlineLevel="1" x14ac:dyDescent="0.2">
      <c r="A119" s="402">
        <v>7</v>
      </c>
      <c r="B119" s="360"/>
      <c r="C119" s="364"/>
      <c r="D119" s="403"/>
      <c r="E119" s="403"/>
      <c r="F119" s="403"/>
      <c r="G119" s="403"/>
      <c r="H119" s="403"/>
      <c r="I119" s="403"/>
      <c r="J119" s="403"/>
      <c r="K119" s="403"/>
      <c r="L119" s="403"/>
      <c r="M119" s="403"/>
      <c r="N119" s="403"/>
      <c r="O119" s="403"/>
      <c r="P119" s="403"/>
      <c r="Q119" s="403"/>
      <c r="R119" s="403"/>
      <c r="S119" s="403"/>
      <c r="T119" s="403"/>
      <c r="U119" s="403"/>
      <c r="V119" s="403"/>
      <c r="W119" s="403"/>
      <c r="X119" s="403"/>
      <c r="Y119" s="403"/>
      <c r="Z119" s="403"/>
      <c r="AA119" s="403"/>
      <c r="AB119" s="403"/>
      <c r="AC119" s="403"/>
      <c r="AD119" s="403"/>
      <c r="AE119" s="403"/>
      <c r="AF119" s="403"/>
      <c r="AG119" s="403"/>
      <c r="AH119" s="403"/>
    </row>
    <row r="120" spans="1:34" s="75" customFormat="1" ht="13.15" customHeight="1" outlineLevel="1" x14ac:dyDescent="0.2">
      <c r="A120" s="402">
        <v>8</v>
      </c>
      <c r="B120" s="360"/>
      <c r="C120" s="364"/>
      <c r="D120" s="403"/>
      <c r="E120" s="403"/>
      <c r="F120" s="403"/>
      <c r="G120" s="403"/>
      <c r="H120" s="403"/>
      <c r="I120" s="403"/>
      <c r="J120" s="403"/>
      <c r="K120" s="403"/>
      <c r="L120" s="403"/>
      <c r="M120" s="403"/>
      <c r="N120" s="403"/>
      <c r="O120" s="403"/>
      <c r="P120" s="403"/>
      <c r="Q120" s="403"/>
      <c r="R120" s="403"/>
      <c r="S120" s="403"/>
      <c r="T120" s="403"/>
      <c r="U120" s="403"/>
      <c r="V120" s="403"/>
      <c r="W120" s="403"/>
      <c r="X120" s="403"/>
      <c r="Y120" s="403"/>
      <c r="Z120" s="403"/>
      <c r="AA120" s="403"/>
      <c r="AB120" s="403"/>
      <c r="AC120" s="403"/>
      <c r="AD120" s="403"/>
      <c r="AE120" s="403"/>
      <c r="AF120" s="403"/>
      <c r="AG120" s="403"/>
      <c r="AH120" s="403"/>
    </row>
    <row r="121" spans="1:34" s="75" customFormat="1" ht="13.15" customHeight="1" outlineLevel="1" x14ac:dyDescent="0.2">
      <c r="A121" s="402">
        <v>9</v>
      </c>
      <c r="B121" s="360"/>
      <c r="C121" s="364"/>
      <c r="D121" s="403"/>
      <c r="E121" s="403"/>
      <c r="F121" s="403"/>
      <c r="G121" s="403"/>
      <c r="H121" s="403"/>
      <c r="I121" s="403"/>
      <c r="J121" s="403"/>
      <c r="K121" s="403"/>
      <c r="L121" s="403"/>
      <c r="M121" s="403"/>
      <c r="N121" s="403"/>
      <c r="O121" s="403"/>
      <c r="P121" s="403"/>
      <c r="Q121" s="403"/>
      <c r="R121" s="403"/>
      <c r="S121" s="403"/>
      <c r="T121" s="403"/>
      <c r="U121" s="403"/>
      <c r="V121" s="403"/>
      <c r="W121" s="403"/>
      <c r="X121" s="403"/>
      <c r="Y121" s="403"/>
      <c r="Z121" s="403"/>
      <c r="AA121" s="403"/>
      <c r="AB121" s="403"/>
      <c r="AC121" s="403"/>
      <c r="AD121" s="403"/>
      <c r="AE121" s="403"/>
      <c r="AF121" s="403"/>
      <c r="AG121" s="403"/>
      <c r="AH121" s="403"/>
    </row>
    <row r="122" spans="1:34" s="75" customFormat="1" ht="13.15" customHeight="1" outlineLevel="1" x14ac:dyDescent="0.2">
      <c r="A122" s="402">
        <v>10</v>
      </c>
      <c r="B122" s="360"/>
      <c r="C122" s="364"/>
      <c r="D122" s="403"/>
      <c r="E122" s="403"/>
      <c r="F122" s="403"/>
      <c r="G122" s="403"/>
      <c r="H122" s="403"/>
      <c r="I122" s="403"/>
      <c r="J122" s="403"/>
      <c r="K122" s="403"/>
      <c r="L122" s="403"/>
      <c r="M122" s="403"/>
      <c r="N122" s="403"/>
      <c r="O122" s="403"/>
      <c r="P122" s="403"/>
      <c r="Q122" s="403"/>
      <c r="R122" s="403"/>
      <c r="S122" s="403"/>
      <c r="T122" s="403"/>
      <c r="U122" s="403"/>
      <c r="V122" s="403"/>
      <c r="W122" s="403"/>
      <c r="X122" s="403"/>
      <c r="Y122" s="403"/>
      <c r="Z122" s="403"/>
      <c r="AA122" s="403"/>
      <c r="AB122" s="403"/>
      <c r="AC122" s="403"/>
      <c r="AD122" s="403"/>
      <c r="AE122" s="403"/>
      <c r="AF122" s="403"/>
      <c r="AG122" s="403"/>
      <c r="AH122" s="403"/>
    </row>
    <row r="123" spans="1:34" s="75" customFormat="1" ht="13.15" customHeight="1" outlineLevel="1" x14ac:dyDescent="0.2">
      <c r="A123" s="402">
        <v>11</v>
      </c>
      <c r="B123" s="360"/>
      <c r="C123" s="364"/>
      <c r="D123" s="403"/>
      <c r="E123" s="403"/>
      <c r="F123" s="403"/>
      <c r="G123" s="403"/>
      <c r="H123" s="403"/>
      <c r="I123" s="403"/>
      <c r="J123" s="403"/>
      <c r="K123" s="403"/>
      <c r="L123" s="403"/>
      <c r="M123" s="403"/>
      <c r="N123" s="403"/>
      <c r="O123" s="403"/>
      <c r="P123" s="403"/>
      <c r="Q123" s="403"/>
      <c r="R123" s="403"/>
      <c r="S123" s="403"/>
      <c r="T123" s="403"/>
      <c r="U123" s="403"/>
      <c r="V123" s="403"/>
      <c r="W123" s="403"/>
      <c r="X123" s="403"/>
      <c r="Y123" s="403"/>
      <c r="Z123" s="403"/>
      <c r="AA123" s="403"/>
      <c r="AB123" s="403"/>
      <c r="AC123" s="403"/>
      <c r="AD123" s="403"/>
      <c r="AE123" s="403"/>
      <c r="AF123" s="403"/>
      <c r="AG123" s="403"/>
      <c r="AH123" s="403"/>
    </row>
    <row r="124" spans="1:34" s="75" customFormat="1" ht="13.15" customHeight="1" outlineLevel="1" x14ac:dyDescent="0.2">
      <c r="A124" s="402">
        <v>12</v>
      </c>
      <c r="B124" s="360"/>
      <c r="C124" s="364"/>
      <c r="D124" s="403"/>
      <c r="E124" s="403"/>
      <c r="F124" s="403"/>
      <c r="G124" s="403"/>
      <c r="H124" s="403"/>
      <c r="I124" s="403"/>
      <c r="J124" s="403"/>
      <c r="K124" s="403"/>
      <c r="L124" s="403"/>
      <c r="M124" s="403"/>
      <c r="N124" s="403"/>
      <c r="O124" s="403"/>
      <c r="P124" s="403"/>
      <c r="Q124" s="403"/>
      <c r="R124" s="403"/>
      <c r="S124" s="403"/>
      <c r="T124" s="403"/>
      <c r="U124" s="403"/>
      <c r="V124" s="403"/>
      <c r="W124" s="403"/>
      <c r="X124" s="403"/>
      <c r="Y124" s="403"/>
      <c r="Z124" s="403"/>
      <c r="AA124" s="403"/>
      <c r="AB124" s="403"/>
      <c r="AC124" s="403"/>
      <c r="AD124" s="403"/>
      <c r="AE124" s="403"/>
      <c r="AF124" s="403"/>
      <c r="AG124" s="403"/>
      <c r="AH124" s="403"/>
    </row>
    <row r="125" spans="1:34" s="75" customFormat="1" ht="13.15" customHeight="1" outlineLevel="1" x14ac:dyDescent="0.2">
      <c r="A125" s="402">
        <v>13</v>
      </c>
      <c r="B125" s="360"/>
      <c r="C125" s="364"/>
      <c r="D125" s="403"/>
      <c r="E125" s="403"/>
      <c r="F125" s="403"/>
      <c r="G125" s="403"/>
      <c r="H125" s="403"/>
      <c r="I125" s="403"/>
      <c r="J125" s="403"/>
      <c r="K125" s="403"/>
      <c r="L125" s="403"/>
      <c r="M125" s="403"/>
      <c r="N125" s="403"/>
      <c r="O125" s="403"/>
      <c r="P125" s="403"/>
      <c r="Q125" s="403"/>
      <c r="R125" s="403"/>
      <c r="S125" s="403"/>
      <c r="T125" s="403"/>
      <c r="U125" s="403"/>
      <c r="V125" s="403"/>
      <c r="W125" s="403"/>
      <c r="X125" s="403"/>
      <c r="Y125" s="403"/>
      <c r="Z125" s="403"/>
      <c r="AA125" s="403"/>
      <c r="AB125" s="403"/>
      <c r="AC125" s="403"/>
      <c r="AD125" s="403"/>
      <c r="AE125" s="403"/>
      <c r="AF125" s="403"/>
      <c r="AG125" s="403"/>
      <c r="AH125" s="403"/>
    </row>
    <row r="126" spans="1:34" s="75" customFormat="1" ht="13.15" customHeight="1" outlineLevel="1" x14ac:dyDescent="0.2">
      <c r="A126" s="402">
        <v>14</v>
      </c>
      <c r="B126" s="360"/>
      <c r="C126" s="364"/>
      <c r="D126" s="403"/>
      <c r="E126" s="403"/>
      <c r="F126" s="403"/>
      <c r="G126" s="403"/>
      <c r="H126" s="403"/>
      <c r="I126" s="403"/>
      <c r="J126" s="403"/>
      <c r="K126" s="403"/>
      <c r="L126" s="403"/>
      <c r="M126" s="403"/>
      <c r="N126" s="403"/>
      <c r="O126" s="403"/>
      <c r="P126" s="403"/>
      <c r="Q126" s="403"/>
      <c r="R126" s="403"/>
      <c r="S126" s="403"/>
      <c r="T126" s="403"/>
      <c r="U126" s="403"/>
      <c r="V126" s="403"/>
      <c r="W126" s="403"/>
      <c r="X126" s="403"/>
      <c r="Y126" s="403"/>
      <c r="Z126" s="403"/>
      <c r="AA126" s="403"/>
      <c r="AB126" s="403"/>
      <c r="AC126" s="403"/>
      <c r="AD126" s="403"/>
      <c r="AE126" s="403"/>
      <c r="AF126" s="403"/>
      <c r="AG126" s="403"/>
      <c r="AH126" s="403"/>
    </row>
    <row r="127" spans="1:34" s="75" customFormat="1" ht="13.15" customHeight="1" outlineLevel="1" x14ac:dyDescent="0.2">
      <c r="A127" s="402">
        <v>15</v>
      </c>
      <c r="B127" s="360"/>
      <c r="C127" s="364"/>
      <c r="D127" s="403"/>
      <c r="E127" s="403"/>
      <c r="F127" s="403"/>
      <c r="G127" s="403"/>
      <c r="H127" s="403"/>
      <c r="I127" s="403"/>
      <c r="J127" s="403"/>
      <c r="K127" s="403"/>
      <c r="L127" s="403"/>
      <c r="M127" s="403"/>
      <c r="N127" s="403"/>
      <c r="O127" s="403"/>
      <c r="P127" s="403"/>
      <c r="Q127" s="403"/>
      <c r="R127" s="403"/>
      <c r="S127" s="403"/>
      <c r="T127" s="403"/>
      <c r="U127" s="403"/>
      <c r="V127" s="403"/>
      <c r="W127" s="403"/>
      <c r="X127" s="403"/>
      <c r="Y127" s="403"/>
      <c r="Z127" s="403"/>
      <c r="AA127" s="403"/>
      <c r="AB127" s="403"/>
      <c r="AC127" s="403"/>
      <c r="AD127" s="403"/>
      <c r="AE127" s="403"/>
      <c r="AF127" s="403"/>
      <c r="AG127" s="403"/>
      <c r="AH127" s="403"/>
    </row>
    <row r="128" spans="1:34" s="75" customFormat="1" ht="13.15" customHeight="1" outlineLevel="1" x14ac:dyDescent="0.2">
      <c r="A128" s="402">
        <v>16</v>
      </c>
      <c r="B128" s="360"/>
      <c r="C128" s="364"/>
      <c r="D128" s="403"/>
      <c r="E128" s="403"/>
      <c r="F128" s="403"/>
      <c r="G128" s="403"/>
      <c r="H128" s="403"/>
      <c r="I128" s="403"/>
      <c r="J128" s="403"/>
      <c r="K128" s="403"/>
      <c r="L128" s="403"/>
      <c r="M128" s="403"/>
      <c r="N128" s="403"/>
      <c r="O128" s="403"/>
      <c r="P128" s="403"/>
      <c r="Q128" s="403"/>
      <c r="R128" s="403"/>
      <c r="S128" s="403"/>
      <c r="T128" s="403"/>
      <c r="U128" s="403"/>
      <c r="V128" s="403"/>
      <c r="W128" s="403"/>
      <c r="X128" s="403"/>
      <c r="Y128" s="403"/>
      <c r="Z128" s="403"/>
      <c r="AA128" s="403"/>
      <c r="AB128" s="403"/>
      <c r="AC128" s="403"/>
      <c r="AD128" s="403"/>
      <c r="AE128" s="403"/>
      <c r="AF128" s="403"/>
      <c r="AG128" s="403"/>
      <c r="AH128" s="403"/>
    </row>
    <row r="129" spans="1:34" s="75" customFormat="1" ht="13.15" customHeight="1" outlineLevel="1" x14ac:dyDescent="0.2">
      <c r="A129" s="402">
        <v>17</v>
      </c>
      <c r="B129" s="360"/>
      <c r="C129" s="364"/>
      <c r="D129" s="403"/>
      <c r="E129" s="403"/>
      <c r="F129" s="403"/>
      <c r="G129" s="403"/>
      <c r="H129" s="403"/>
      <c r="I129" s="403"/>
      <c r="J129" s="403"/>
      <c r="K129" s="403"/>
      <c r="L129" s="403"/>
      <c r="M129" s="403"/>
      <c r="N129" s="403"/>
      <c r="O129" s="403"/>
      <c r="P129" s="403"/>
      <c r="Q129" s="403"/>
      <c r="R129" s="403"/>
      <c r="S129" s="403"/>
      <c r="T129" s="403"/>
      <c r="U129" s="403"/>
      <c r="V129" s="403"/>
      <c r="W129" s="403"/>
      <c r="X129" s="403"/>
      <c r="Y129" s="403"/>
      <c r="Z129" s="403"/>
      <c r="AA129" s="403"/>
      <c r="AB129" s="403"/>
      <c r="AC129" s="403"/>
      <c r="AD129" s="403"/>
      <c r="AE129" s="403"/>
      <c r="AF129" s="403"/>
      <c r="AG129" s="403"/>
      <c r="AH129" s="403"/>
    </row>
    <row r="130" spans="1:34" s="75" customFormat="1" ht="13.15" customHeight="1" outlineLevel="1" x14ac:dyDescent="0.2">
      <c r="A130" s="402">
        <v>18</v>
      </c>
      <c r="B130" s="360"/>
      <c r="C130" s="364"/>
      <c r="D130" s="403"/>
      <c r="E130" s="403"/>
      <c r="F130" s="403"/>
      <c r="G130" s="403"/>
      <c r="H130" s="403"/>
      <c r="I130" s="403"/>
      <c r="J130" s="403"/>
      <c r="K130" s="403"/>
      <c r="L130" s="403"/>
      <c r="M130" s="403"/>
      <c r="N130" s="403"/>
      <c r="O130" s="403"/>
      <c r="P130" s="403"/>
      <c r="Q130" s="403"/>
      <c r="R130" s="403"/>
      <c r="S130" s="403"/>
      <c r="T130" s="403"/>
      <c r="U130" s="403"/>
      <c r="V130" s="403"/>
      <c r="W130" s="403"/>
      <c r="X130" s="403"/>
      <c r="Y130" s="403"/>
      <c r="Z130" s="403"/>
      <c r="AA130" s="403"/>
      <c r="AB130" s="403"/>
      <c r="AC130" s="403"/>
      <c r="AD130" s="403"/>
      <c r="AE130" s="403"/>
      <c r="AF130" s="403"/>
      <c r="AG130" s="403"/>
      <c r="AH130" s="403"/>
    </row>
    <row r="131" spans="1:34" s="75" customFormat="1" ht="13.15" customHeight="1" outlineLevel="1" x14ac:dyDescent="0.2">
      <c r="A131" s="402">
        <v>19</v>
      </c>
      <c r="B131" s="360"/>
      <c r="C131" s="364"/>
      <c r="D131" s="403"/>
      <c r="E131" s="403"/>
      <c r="F131" s="403"/>
      <c r="G131" s="403"/>
      <c r="H131" s="403"/>
      <c r="I131" s="403"/>
      <c r="J131" s="403"/>
      <c r="K131" s="403"/>
      <c r="L131" s="403"/>
      <c r="M131" s="403"/>
      <c r="N131" s="403"/>
      <c r="O131" s="403"/>
      <c r="P131" s="403"/>
      <c r="Q131" s="403"/>
      <c r="R131" s="403"/>
      <c r="S131" s="403"/>
      <c r="T131" s="403"/>
      <c r="U131" s="403"/>
      <c r="V131" s="403"/>
      <c r="W131" s="403"/>
      <c r="X131" s="403"/>
      <c r="Y131" s="403"/>
      <c r="Z131" s="403"/>
      <c r="AA131" s="403"/>
      <c r="AB131" s="403"/>
      <c r="AC131" s="403"/>
      <c r="AD131" s="403"/>
      <c r="AE131" s="403"/>
      <c r="AF131" s="403"/>
      <c r="AG131" s="403"/>
      <c r="AH131" s="403"/>
    </row>
    <row r="132" spans="1:34" s="75" customFormat="1" ht="13.15" customHeight="1" outlineLevel="1" x14ac:dyDescent="0.2">
      <c r="A132" s="402">
        <v>20</v>
      </c>
      <c r="B132" s="360"/>
      <c r="C132" s="364"/>
      <c r="D132" s="403"/>
      <c r="E132" s="403"/>
      <c r="F132" s="403"/>
      <c r="G132" s="403"/>
      <c r="H132" s="403"/>
      <c r="I132" s="403"/>
      <c r="J132" s="403"/>
      <c r="K132" s="403"/>
      <c r="L132" s="403"/>
      <c r="M132" s="403"/>
      <c r="N132" s="403"/>
      <c r="O132" s="403"/>
      <c r="P132" s="403"/>
      <c r="Q132" s="403"/>
      <c r="R132" s="403"/>
      <c r="S132" s="403"/>
      <c r="T132" s="403"/>
      <c r="U132" s="403"/>
      <c r="V132" s="403"/>
      <c r="W132" s="403"/>
      <c r="X132" s="403"/>
      <c r="Y132" s="403"/>
      <c r="Z132" s="403"/>
      <c r="AA132" s="403"/>
      <c r="AB132" s="403"/>
      <c r="AC132" s="403"/>
      <c r="AD132" s="403"/>
      <c r="AE132" s="403"/>
      <c r="AF132" s="403"/>
      <c r="AG132" s="403"/>
      <c r="AH132" s="403"/>
    </row>
    <row r="133" spans="1:34" s="75" customFormat="1" ht="13.15" customHeight="1" outlineLevel="1" x14ac:dyDescent="0.2">
      <c r="A133" s="402">
        <v>21</v>
      </c>
      <c r="B133" s="360"/>
      <c r="C133" s="364"/>
      <c r="D133" s="403"/>
      <c r="E133" s="403"/>
      <c r="F133" s="403"/>
      <c r="G133" s="403"/>
      <c r="H133" s="403"/>
      <c r="I133" s="403"/>
      <c r="J133" s="403"/>
      <c r="K133" s="403"/>
      <c r="L133" s="403"/>
      <c r="M133" s="403"/>
      <c r="N133" s="403"/>
      <c r="O133" s="403"/>
      <c r="P133" s="403"/>
      <c r="Q133" s="403"/>
      <c r="R133" s="403"/>
      <c r="S133" s="403"/>
      <c r="T133" s="403"/>
      <c r="U133" s="403"/>
      <c r="V133" s="403"/>
      <c r="W133" s="403"/>
      <c r="X133" s="403"/>
      <c r="Y133" s="403"/>
      <c r="Z133" s="403"/>
      <c r="AA133" s="403"/>
      <c r="AB133" s="403"/>
      <c r="AC133" s="403"/>
      <c r="AD133" s="403"/>
      <c r="AE133" s="403"/>
      <c r="AF133" s="403"/>
      <c r="AG133" s="403"/>
      <c r="AH133" s="403"/>
    </row>
    <row r="134" spans="1:34" s="75" customFormat="1" ht="13.15" customHeight="1" outlineLevel="1" x14ac:dyDescent="0.2">
      <c r="A134" s="402">
        <v>22</v>
      </c>
      <c r="B134" s="360"/>
      <c r="C134" s="364"/>
      <c r="D134" s="403"/>
      <c r="E134" s="403"/>
      <c r="F134" s="403"/>
      <c r="G134" s="403"/>
      <c r="H134" s="403"/>
      <c r="I134" s="403"/>
      <c r="J134" s="403"/>
      <c r="K134" s="403"/>
      <c r="L134" s="403"/>
      <c r="M134" s="403"/>
      <c r="N134" s="403"/>
      <c r="O134" s="403"/>
      <c r="P134" s="403"/>
      <c r="Q134" s="403"/>
      <c r="R134" s="403"/>
      <c r="S134" s="403"/>
      <c r="T134" s="403"/>
      <c r="U134" s="403"/>
      <c r="V134" s="403"/>
      <c r="W134" s="403"/>
      <c r="X134" s="403"/>
      <c r="Y134" s="403"/>
      <c r="Z134" s="403"/>
      <c r="AA134" s="403"/>
      <c r="AB134" s="403"/>
      <c r="AC134" s="403"/>
      <c r="AD134" s="403"/>
      <c r="AE134" s="403"/>
      <c r="AF134" s="403"/>
      <c r="AG134" s="403"/>
      <c r="AH134" s="403"/>
    </row>
    <row r="135" spans="1:34" s="75" customFormat="1" ht="13.15" customHeight="1" outlineLevel="1" x14ac:dyDescent="0.2">
      <c r="A135" s="402">
        <v>23</v>
      </c>
      <c r="B135" s="360"/>
      <c r="C135" s="364"/>
      <c r="D135" s="403"/>
      <c r="E135" s="403"/>
      <c r="F135" s="403"/>
      <c r="G135" s="403"/>
      <c r="H135" s="403"/>
      <c r="I135" s="403"/>
      <c r="J135" s="403"/>
      <c r="K135" s="403"/>
      <c r="L135" s="403"/>
      <c r="M135" s="403"/>
      <c r="N135" s="403"/>
      <c r="O135" s="403"/>
      <c r="P135" s="403"/>
      <c r="Q135" s="403"/>
      <c r="R135" s="403"/>
      <c r="S135" s="403"/>
      <c r="T135" s="403"/>
      <c r="U135" s="403"/>
      <c r="V135" s="403"/>
      <c r="W135" s="403"/>
      <c r="X135" s="403"/>
      <c r="Y135" s="403"/>
      <c r="Z135" s="403"/>
      <c r="AA135" s="403"/>
      <c r="AB135" s="403"/>
      <c r="AC135" s="403"/>
      <c r="AD135" s="403"/>
      <c r="AE135" s="403"/>
      <c r="AF135" s="403"/>
      <c r="AG135" s="403"/>
      <c r="AH135" s="403"/>
    </row>
    <row r="136" spans="1:34" s="75" customFormat="1" ht="13.15" customHeight="1" outlineLevel="1" x14ac:dyDescent="0.2">
      <c r="A136" s="402">
        <v>24</v>
      </c>
      <c r="B136" s="360"/>
      <c r="C136" s="364"/>
      <c r="D136" s="403"/>
      <c r="E136" s="403"/>
      <c r="F136" s="403"/>
      <c r="G136" s="403"/>
      <c r="H136" s="403"/>
      <c r="I136" s="403"/>
      <c r="J136" s="403"/>
      <c r="K136" s="403"/>
      <c r="L136" s="403"/>
      <c r="M136" s="403"/>
      <c r="N136" s="403"/>
      <c r="O136" s="403"/>
      <c r="P136" s="403"/>
      <c r="Q136" s="403"/>
      <c r="R136" s="403"/>
      <c r="S136" s="403"/>
      <c r="T136" s="403"/>
      <c r="U136" s="403"/>
      <c r="V136" s="403"/>
      <c r="W136" s="403"/>
      <c r="X136" s="403"/>
      <c r="Y136" s="403"/>
      <c r="Z136" s="403"/>
      <c r="AA136" s="403"/>
      <c r="AB136" s="403"/>
      <c r="AC136" s="403"/>
      <c r="AD136" s="403"/>
      <c r="AE136" s="403"/>
      <c r="AF136" s="403"/>
      <c r="AG136" s="403"/>
      <c r="AH136" s="403"/>
    </row>
    <row r="137" spans="1:34" s="75" customFormat="1" ht="13.15" customHeight="1" outlineLevel="1" x14ac:dyDescent="0.2">
      <c r="A137" s="402">
        <v>25</v>
      </c>
      <c r="B137" s="360"/>
      <c r="C137" s="364"/>
      <c r="D137" s="403"/>
      <c r="E137" s="403"/>
      <c r="F137" s="403"/>
      <c r="G137" s="403"/>
      <c r="H137" s="403"/>
      <c r="I137" s="403"/>
      <c r="J137" s="403"/>
      <c r="K137" s="403"/>
      <c r="L137" s="403"/>
      <c r="M137" s="403"/>
      <c r="N137" s="403"/>
      <c r="O137" s="403"/>
      <c r="P137" s="403"/>
      <c r="Q137" s="403"/>
      <c r="R137" s="403"/>
      <c r="S137" s="403"/>
      <c r="T137" s="403"/>
      <c r="U137" s="403"/>
      <c r="V137" s="403"/>
      <c r="W137" s="403"/>
      <c r="X137" s="403"/>
      <c r="Y137" s="403"/>
      <c r="Z137" s="403"/>
      <c r="AA137" s="403"/>
      <c r="AB137" s="403"/>
      <c r="AC137" s="403"/>
      <c r="AD137" s="403"/>
      <c r="AE137" s="403"/>
      <c r="AF137" s="403"/>
      <c r="AG137" s="403"/>
      <c r="AH137" s="403"/>
    </row>
    <row r="138" spans="1:34" s="75" customFormat="1" ht="13.15" customHeight="1" outlineLevel="1" x14ac:dyDescent="0.2">
      <c r="A138" s="402">
        <v>26</v>
      </c>
      <c r="B138" s="360"/>
      <c r="C138" s="364"/>
      <c r="D138" s="403"/>
      <c r="E138" s="403"/>
      <c r="F138" s="403"/>
      <c r="G138" s="403"/>
      <c r="H138" s="403"/>
      <c r="I138" s="403"/>
      <c r="J138" s="403"/>
      <c r="K138" s="403"/>
      <c r="L138" s="403"/>
      <c r="M138" s="403"/>
      <c r="N138" s="403"/>
      <c r="O138" s="403"/>
      <c r="P138" s="403"/>
      <c r="Q138" s="403"/>
      <c r="R138" s="403"/>
      <c r="S138" s="403"/>
      <c r="T138" s="403"/>
      <c r="U138" s="403"/>
      <c r="V138" s="403"/>
      <c r="W138" s="403"/>
      <c r="X138" s="403"/>
      <c r="Y138" s="403"/>
      <c r="Z138" s="403"/>
      <c r="AA138" s="403"/>
      <c r="AB138" s="403"/>
      <c r="AC138" s="403"/>
      <c r="AD138" s="403"/>
      <c r="AE138" s="403"/>
      <c r="AF138" s="403"/>
      <c r="AG138" s="403"/>
      <c r="AH138" s="403"/>
    </row>
    <row r="139" spans="1:34" s="75" customFormat="1" ht="13.15" customHeight="1" outlineLevel="1" x14ac:dyDescent="0.2">
      <c r="A139" s="402">
        <v>27</v>
      </c>
      <c r="B139" s="360"/>
      <c r="C139" s="364"/>
      <c r="D139" s="403"/>
      <c r="E139" s="403"/>
      <c r="F139" s="403"/>
      <c r="G139" s="403"/>
      <c r="H139" s="403"/>
      <c r="I139" s="403"/>
      <c r="J139" s="403"/>
      <c r="K139" s="403"/>
      <c r="L139" s="403"/>
      <c r="M139" s="403"/>
      <c r="N139" s="403"/>
      <c r="O139" s="403"/>
      <c r="P139" s="403"/>
      <c r="Q139" s="403"/>
      <c r="R139" s="403"/>
      <c r="S139" s="403"/>
      <c r="T139" s="403"/>
      <c r="U139" s="403"/>
      <c r="V139" s="403"/>
      <c r="W139" s="403"/>
      <c r="X139" s="403"/>
      <c r="Y139" s="403"/>
      <c r="Z139" s="403"/>
      <c r="AA139" s="403"/>
      <c r="AB139" s="403"/>
      <c r="AC139" s="403"/>
      <c r="AD139" s="403"/>
      <c r="AE139" s="403"/>
      <c r="AF139" s="403"/>
      <c r="AG139" s="403"/>
      <c r="AH139" s="403"/>
    </row>
    <row r="140" spans="1:34" s="75" customFormat="1" ht="13.15" customHeight="1" outlineLevel="1" x14ac:dyDescent="0.2">
      <c r="A140" s="402">
        <v>28</v>
      </c>
      <c r="B140" s="360"/>
      <c r="C140" s="364"/>
      <c r="D140" s="403"/>
      <c r="E140" s="403"/>
      <c r="F140" s="403"/>
      <c r="G140" s="403"/>
      <c r="H140" s="403"/>
      <c r="I140" s="403"/>
      <c r="J140" s="403"/>
      <c r="K140" s="403"/>
      <c r="L140" s="403"/>
      <c r="M140" s="403"/>
      <c r="N140" s="403"/>
      <c r="O140" s="403"/>
      <c r="P140" s="403"/>
      <c r="Q140" s="403"/>
      <c r="R140" s="403"/>
      <c r="S140" s="403"/>
      <c r="T140" s="403"/>
      <c r="U140" s="403"/>
      <c r="V140" s="403"/>
      <c r="W140" s="403"/>
      <c r="X140" s="403"/>
      <c r="Y140" s="403"/>
      <c r="Z140" s="403"/>
      <c r="AA140" s="403"/>
      <c r="AB140" s="403"/>
      <c r="AC140" s="403"/>
      <c r="AD140" s="403"/>
      <c r="AE140" s="403"/>
      <c r="AF140" s="403"/>
      <c r="AG140" s="403"/>
      <c r="AH140" s="403"/>
    </row>
    <row r="141" spans="1:34" s="75" customFormat="1" ht="13.15" customHeight="1" outlineLevel="1" x14ac:dyDescent="0.2">
      <c r="A141" s="402">
        <v>29</v>
      </c>
      <c r="B141" s="360"/>
      <c r="C141" s="364"/>
      <c r="D141" s="403"/>
      <c r="E141" s="403"/>
      <c r="F141" s="403"/>
      <c r="G141" s="403"/>
      <c r="H141" s="403"/>
      <c r="I141" s="403"/>
      <c r="J141" s="403"/>
      <c r="K141" s="403"/>
      <c r="L141" s="403"/>
      <c r="M141" s="403"/>
      <c r="N141" s="403"/>
      <c r="O141" s="403"/>
      <c r="P141" s="403"/>
      <c r="Q141" s="403"/>
      <c r="R141" s="403"/>
      <c r="S141" s="403"/>
      <c r="T141" s="403"/>
      <c r="U141" s="403"/>
      <c r="V141" s="403"/>
      <c r="W141" s="403"/>
      <c r="X141" s="403"/>
      <c r="Y141" s="403"/>
      <c r="Z141" s="403"/>
      <c r="AA141" s="403"/>
      <c r="AB141" s="403"/>
      <c r="AC141" s="403"/>
      <c r="AD141" s="403"/>
      <c r="AE141" s="403"/>
      <c r="AF141" s="403"/>
      <c r="AG141" s="403"/>
      <c r="AH141" s="403"/>
    </row>
    <row r="142" spans="1:34" s="75" customFormat="1" ht="13.15" customHeight="1" outlineLevel="1" x14ac:dyDescent="0.2">
      <c r="A142" s="402">
        <v>30</v>
      </c>
      <c r="B142" s="360"/>
      <c r="C142" s="364"/>
      <c r="D142" s="403"/>
      <c r="E142" s="403"/>
      <c r="F142" s="403"/>
      <c r="G142" s="403"/>
      <c r="H142" s="403"/>
      <c r="I142" s="403"/>
      <c r="J142" s="403"/>
      <c r="K142" s="403"/>
      <c r="L142" s="403"/>
      <c r="M142" s="403"/>
      <c r="N142" s="403"/>
      <c r="O142" s="403"/>
      <c r="P142" s="403"/>
      <c r="Q142" s="403"/>
      <c r="R142" s="403"/>
      <c r="S142" s="403"/>
      <c r="T142" s="403"/>
      <c r="U142" s="403"/>
      <c r="V142" s="403"/>
      <c r="W142" s="403"/>
      <c r="X142" s="403"/>
      <c r="Y142" s="403"/>
      <c r="Z142" s="403"/>
      <c r="AA142" s="403"/>
      <c r="AB142" s="403"/>
      <c r="AC142" s="403"/>
      <c r="AD142" s="403"/>
      <c r="AE142" s="403"/>
      <c r="AF142" s="403"/>
      <c r="AG142" s="403"/>
      <c r="AH142" s="403"/>
    </row>
    <row r="143" spans="1:34" s="75" customFormat="1" ht="13.15" customHeight="1" x14ac:dyDescent="0.2">
      <c r="A143" s="361" t="s">
        <v>64</v>
      </c>
      <c r="B143" s="365"/>
      <c r="C143" s="366">
        <f>SUM(C113:C142)</f>
        <v>0</v>
      </c>
      <c r="D143" s="362"/>
      <c r="E143" s="366">
        <f t="shared" ref="E143:AH143" si="3">SUM(E113:E142)</f>
        <v>0</v>
      </c>
      <c r="F143" s="366">
        <f t="shared" si="3"/>
        <v>0</v>
      </c>
      <c r="G143" s="366">
        <f t="shared" si="3"/>
        <v>0</v>
      </c>
      <c r="H143" s="366">
        <f t="shared" si="3"/>
        <v>0</v>
      </c>
      <c r="I143" s="366">
        <f t="shared" si="3"/>
        <v>0</v>
      </c>
      <c r="J143" s="366">
        <f t="shared" si="3"/>
        <v>0</v>
      </c>
      <c r="K143" s="366">
        <f t="shared" si="3"/>
        <v>0</v>
      </c>
      <c r="L143" s="366">
        <f t="shared" si="3"/>
        <v>0</v>
      </c>
      <c r="M143" s="366">
        <f t="shared" si="3"/>
        <v>0</v>
      </c>
      <c r="N143" s="366">
        <f t="shared" si="3"/>
        <v>0</v>
      </c>
      <c r="O143" s="366">
        <f t="shared" si="3"/>
        <v>0</v>
      </c>
      <c r="P143" s="366">
        <f t="shared" si="3"/>
        <v>0</v>
      </c>
      <c r="Q143" s="366">
        <f t="shared" si="3"/>
        <v>0</v>
      </c>
      <c r="R143" s="366">
        <f t="shared" si="3"/>
        <v>0</v>
      </c>
      <c r="S143" s="366">
        <f t="shared" si="3"/>
        <v>0</v>
      </c>
      <c r="T143" s="366">
        <f t="shared" si="3"/>
        <v>0</v>
      </c>
      <c r="U143" s="366">
        <f t="shared" si="3"/>
        <v>0</v>
      </c>
      <c r="V143" s="366">
        <f t="shared" si="3"/>
        <v>0</v>
      </c>
      <c r="W143" s="366">
        <f t="shared" si="3"/>
        <v>0</v>
      </c>
      <c r="X143" s="366">
        <f t="shared" si="3"/>
        <v>0</v>
      </c>
      <c r="Y143" s="366">
        <f t="shared" si="3"/>
        <v>0</v>
      </c>
      <c r="Z143" s="366">
        <f t="shared" si="3"/>
        <v>0</v>
      </c>
      <c r="AA143" s="366">
        <f t="shared" si="3"/>
        <v>0</v>
      </c>
      <c r="AB143" s="366">
        <f t="shared" si="3"/>
        <v>0</v>
      </c>
      <c r="AC143" s="366">
        <f t="shared" si="3"/>
        <v>0</v>
      </c>
      <c r="AD143" s="366">
        <f t="shared" si="3"/>
        <v>0</v>
      </c>
      <c r="AE143" s="366">
        <f t="shared" si="3"/>
        <v>0</v>
      </c>
      <c r="AF143" s="366">
        <f t="shared" si="3"/>
        <v>0</v>
      </c>
      <c r="AG143" s="366">
        <f t="shared" si="3"/>
        <v>0</v>
      </c>
      <c r="AH143" s="366">
        <f t="shared" si="3"/>
        <v>0</v>
      </c>
    </row>
    <row r="145" spans="1:34" s="75" customFormat="1" ht="13.15" customHeight="1" x14ac:dyDescent="0.2">
      <c r="A145" s="359" t="s">
        <v>1065</v>
      </c>
      <c r="B145" s="78"/>
      <c r="C145" s="78"/>
      <c r="D145" s="400"/>
      <c r="E145" s="400"/>
      <c r="F145" s="400"/>
      <c r="G145" s="400"/>
      <c r="H145" s="400"/>
      <c r="I145" s="400"/>
      <c r="J145" s="400"/>
      <c r="K145" s="400"/>
      <c r="L145" s="400"/>
      <c r="M145" s="400"/>
      <c r="N145" s="400"/>
      <c r="O145" s="400"/>
      <c r="P145" s="400"/>
      <c r="Q145" s="400"/>
      <c r="R145" s="400"/>
      <c r="S145" s="400"/>
      <c r="T145" s="400"/>
      <c r="U145" s="400"/>
      <c r="V145" s="400"/>
      <c r="W145" s="400"/>
      <c r="X145" s="400"/>
      <c r="Y145" s="400"/>
      <c r="Z145" s="400"/>
      <c r="AA145" s="400"/>
      <c r="AB145" s="400"/>
      <c r="AC145" s="400"/>
      <c r="AD145" s="400"/>
      <c r="AE145" s="400"/>
      <c r="AF145" s="400"/>
      <c r="AG145" s="400"/>
      <c r="AH145" s="401"/>
    </row>
    <row r="146" spans="1:34" s="75" customFormat="1" ht="13.15" customHeight="1" x14ac:dyDescent="0.2">
      <c r="A146" s="507" t="s">
        <v>1069</v>
      </c>
      <c r="B146" s="78"/>
      <c r="C146" s="78"/>
      <c r="D146" s="400"/>
      <c r="E146" s="400"/>
      <c r="F146" s="400"/>
      <c r="G146" s="400"/>
      <c r="H146" s="400"/>
      <c r="I146" s="400"/>
      <c r="J146" s="400"/>
      <c r="K146" s="400"/>
      <c r="L146" s="400"/>
      <c r="M146" s="400"/>
      <c r="N146" s="400"/>
      <c r="O146" s="400"/>
      <c r="P146" s="400"/>
      <c r="Q146" s="400"/>
      <c r="R146" s="400"/>
      <c r="S146" s="400"/>
      <c r="T146" s="400"/>
      <c r="U146" s="400"/>
      <c r="V146" s="400"/>
      <c r="W146" s="400"/>
      <c r="X146" s="400"/>
      <c r="Y146" s="400"/>
      <c r="Z146" s="400"/>
      <c r="AA146" s="400"/>
      <c r="AB146" s="400"/>
      <c r="AC146" s="400"/>
      <c r="AD146" s="400"/>
      <c r="AE146" s="400"/>
      <c r="AF146" s="400"/>
      <c r="AG146" s="400"/>
      <c r="AH146" s="401"/>
    </row>
    <row r="147" spans="1:34" s="75" customFormat="1" ht="13.15" customHeight="1" x14ac:dyDescent="0.2">
      <c r="A147" s="401"/>
      <c r="B147" s="78"/>
      <c r="C147" s="78"/>
      <c r="D147" s="400"/>
      <c r="E147" s="400"/>
      <c r="F147" s="400"/>
      <c r="G147" s="400"/>
      <c r="H147" s="400"/>
      <c r="I147" s="400"/>
      <c r="J147" s="400"/>
      <c r="K147" s="400"/>
      <c r="L147" s="400"/>
      <c r="M147" s="400"/>
      <c r="N147" s="400"/>
      <c r="O147" s="400"/>
      <c r="P147" s="400"/>
      <c r="Q147" s="400"/>
      <c r="R147" s="400"/>
      <c r="S147" s="400"/>
      <c r="T147" s="400"/>
      <c r="U147" s="400"/>
      <c r="V147" s="400"/>
      <c r="W147" s="400"/>
      <c r="X147" s="400"/>
      <c r="Y147" s="400"/>
      <c r="Z147" s="400"/>
      <c r="AA147" s="400"/>
      <c r="AB147" s="400"/>
      <c r="AC147" s="400"/>
      <c r="AD147" s="400"/>
      <c r="AE147" s="400"/>
      <c r="AF147" s="400"/>
      <c r="AG147" s="400"/>
      <c r="AH147" s="401"/>
    </row>
    <row r="148" spans="1:34" s="75" customFormat="1" ht="13.15" customHeight="1" x14ac:dyDescent="0.2">
      <c r="A148" s="367" t="s">
        <v>1037</v>
      </c>
      <c r="B148" s="368"/>
      <c r="C148" s="368"/>
      <c r="D148" s="518"/>
      <c r="E148" s="369">
        <v>1</v>
      </c>
      <c r="F148" s="369">
        <v>2</v>
      </c>
      <c r="G148" s="369">
        <v>3</v>
      </c>
      <c r="H148" s="369">
        <v>4</v>
      </c>
      <c r="I148" s="369">
        <v>5</v>
      </c>
      <c r="J148" s="369">
        <v>6</v>
      </c>
      <c r="K148" s="369">
        <v>7</v>
      </c>
      <c r="L148" s="369">
        <v>8</v>
      </c>
      <c r="M148" s="369">
        <v>9</v>
      </c>
      <c r="N148" s="369">
        <v>10</v>
      </c>
      <c r="O148" s="369">
        <v>11</v>
      </c>
      <c r="P148" s="369">
        <v>12</v>
      </c>
      <c r="Q148" s="369">
        <v>13</v>
      </c>
      <c r="R148" s="369">
        <v>14</v>
      </c>
      <c r="S148" s="369">
        <v>15</v>
      </c>
      <c r="T148" s="369">
        <v>16</v>
      </c>
      <c r="U148" s="369">
        <v>17</v>
      </c>
      <c r="V148" s="369">
        <v>18</v>
      </c>
      <c r="W148" s="369">
        <v>19</v>
      </c>
      <c r="X148" s="369">
        <v>20</v>
      </c>
      <c r="Y148" s="369">
        <v>21</v>
      </c>
      <c r="Z148" s="369">
        <v>22</v>
      </c>
      <c r="AA148" s="369">
        <v>23</v>
      </c>
      <c r="AB148" s="369">
        <v>24</v>
      </c>
      <c r="AC148" s="369">
        <v>25</v>
      </c>
      <c r="AD148" s="369">
        <v>26</v>
      </c>
      <c r="AE148" s="369">
        <v>27</v>
      </c>
      <c r="AF148" s="369">
        <v>28</v>
      </c>
      <c r="AG148" s="369">
        <v>29</v>
      </c>
      <c r="AH148" s="369">
        <v>30</v>
      </c>
    </row>
    <row r="149" spans="1:34" s="75" customFormat="1" ht="13.15" customHeight="1" x14ac:dyDescent="0.2">
      <c r="A149" s="401" t="s">
        <v>1103</v>
      </c>
      <c r="B149" s="78"/>
      <c r="C149" s="78"/>
      <c r="D149" s="400"/>
      <c r="E149" s="400"/>
      <c r="F149" s="403"/>
      <c r="G149" s="403"/>
      <c r="H149" s="403"/>
      <c r="I149" s="403"/>
      <c r="J149" s="403"/>
      <c r="K149" s="403"/>
      <c r="L149" s="403"/>
      <c r="M149" s="403"/>
      <c r="N149" s="403"/>
      <c r="O149" s="403"/>
      <c r="P149" s="403"/>
      <c r="Q149" s="403"/>
      <c r="R149" s="403"/>
      <c r="S149" s="403"/>
      <c r="T149" s="403"/>
      <c r="U149" s="403"/>
      <c r="V149" s="403"/>
      <c r="W149" s="403"/>
      <c r="X149" s="403"/>
      <c r="Y149" s="403"/>
      <c r="Z149" s="403"/>
      <c r="AA149" s="403"/>
      <c r="AB149" s="403"/>
      <c r="AC149" s="403"/>
      <c r="AD149" s="403"/>
      <c r="AE149" s="403"/>
      <c r="AF149" s="403"/>
      <c r="AG149" s="403"/>
      <c r="AH149" s="403"/>
    </row>
    <row r="150" spans="1:34" s="75" customFormat="1" ht="13.15" customHeight="1" x14ac:dyDescent="0.2">
      <c r="A150" s="401" t="s">
        <v>1104</v>
      </c>
      <c r="B150" s="78"/>
      <c r="C150" s="78"/>
      <c r="D150" s="403"/>
      <c r="E150" s="403"/>
      <c r="F150" s="403"/>
      <c r="G150" s="403"/>
      <c r="H150" s="403"/>
      <c r="I150" s="403"/>
      <c r="J150" s="403"/>
      <c r="K150" s="403"/>
      <c r="L150" s="403"/>
      <c r="M150" s="403"/>
      <c r="N150" s="403"/>
      <c r="O150" s="403"/>
      <c r="P150" s="403"/>
      <c r="Q150" s="403"/>
      <c r="R150" s="403"/>
      <c r="S150" s="403"/>
      <c r="T150" s="403"/>
      <c r="U150" s="403"/>
      <c r="V150" s="403"/>
      <c r="W150" s="403"/>
      <c r="X150" s="403"/>
      <c r="Y150" s="403"/>
      <c r="Z150" s="403"/>
      <c r="AA150" s="403"/>
      <c r="AB150" s="403"/>
      <c r="AC150" s="403"/>
      <c r="AD150" s="403"/>
      <c r="AE150" s="403"/>
      <c r="AF150" s="403"/>
      <c r="AG150" s="403"/>
      <c r="AH150" s="403"/>
    </row>
    <row r="151" spans="1:34" s="75" customFormat="1" ht="13.15" customHeight="1" x14ac:dyDescent="0.2">
      <c r="A151" s="401" t="s">
        <v>1105</v>
      </c>
      <c r="B151" s="78"/>
      <c r="C151" s="78"/>
      <c r="D151" s="403"/>
      <c r="E151" s="403"/>
      <c r="F151" s="403"/>
      <c r="G151" s="403"/>
      <c r="H151" s="403"/>
      <c r="I151" s="403"/>
      <c r="J151" s="403"/>
      <c r="K151" s="403"/>
      <c r="L151" s="403"/>
      <c r="M151" s="403"/>
      <c r="N151" s="403"/>
      <c r="O151" s="403"/>
      <c r="P151" s="403"/>
      <c r="Q151" s="403"/>
      <c r="R151" s="403"/>
      <c r="S151" s="403"/>
      <c r="T151" s="403"/>
      <c r="U151" s="403"/>
      <c r="V151" s="403"/>
      <c r="W151" s="403"/>
      <c r="X151" s="403"/>
      <c r="Y151" s="403"/>
      <c r="Z151" s="403"/>
      <c r="AA151" s="403"/>
      <c r="AB151" s="403"/>
      <c r="AC151" s="403"/>
      <c r="AD151" s="403"/>
      <c r="AE151" s="403"/>
      <c r="AF151" s="403"/>
      <c r="AG151" s="403"/>
      <c r="AH151" s="403"/>
    </row>
    <row r="152" spans="1:34" s="75" customFormat="1" ht="13.15" customHeight="1" x14ac:dyDescent="0.2">
      <c r="A152" s="401" t="s">
        <v>1106</v>
      </c>
      <c r="B152" s="78"/>
      <c r="C152" s="78"/>
      <c r="D152" s="403"/>
      <c r="E152" s="403"/>
      <c r="F152" s="403"/>
      <c r="G152" s="403"/>
      <c r="H152" s="403"/>
      <c r="I152" s="403"/>
      <c r="J152" s="403"/>
      <c r="K152" s="403"/>
      <c r="L152" s="403"/>
      <c r="M152" s="403"/>
      <c r="N152" s="403"/>
      <c r="O152" s="403"/>
      <c r="P152" s="403"/>
      <c r="Q152" s="403"/>
      <c r="R152" s="403"/>
      <c r="S152" s="403"/>
      <c r="T152" s="403"/>
      <c r="U152" s="403"/>
      <c r="V152" s="403"/>
      <c r="W152" s="403"/>
      <c r="X152" s="403"/>
      <c r="Y152" s="403"/>
      <c r="Z152" s="403"/>
      <c r="AA152" s="403"/>
      <c r="AB152" s="403"/>
      <c r="AC152" s="403"/>
      <c r="AD152" s="403"/>
      <c r="AE152" s="403"/>
      <c r="AF152" s="403"/>
      <c r="AG152" s="403"/>
      <c r="AH152" s="403"/>
    </row>
    <row r="153" spans="1:34" s="75" customFormat="1" ht="13.15" customHeight="1" x14ac:dyDescent="0.2">
      <c r="A153" s="361" t="s">
        <v>1107</v>
      </c>
      <c r="B153" s="365"/>
      <c r="C153" s="365"/>
      <c r="D153" s="362">
        <f>SUM(D150:D152)</f>
        <v>0</v>
      </c>
      <c r="E153" s="366">
        <f>SUM(E149:E152)</f>
        <v>0</v>
      </c>
      <c r="F153" s="366">
        <f>SUM(F149:F152)</f>
        <v>0</v>
      </c>
      <c r="G153" s="366">
        <f t="shared" ref="G153:AH153" si="4">SUM(G149:G152)</f>
        <v>0</v>
      </c>
      <c r="H153" s="366">
        <f t="shared" si="4"/>
        <v>0</v>
      </c>
      <c r="I153" s="366">
        <f t="shared" si="4"/>
        <v>0</v>
      </c>
      <c r="J153" s="366">
        <f t="shared" si="4"/>
        <v>0</v>
      </c>
      <c r="K153" s="366">
        <f t="shared" si="4"/>
        <v>0</v>
      </c>
      <c r="L153" s="366">
        <f t="shared" si="4"/>
        <v>0</v>
      </c>
      <c r="M153" s="366">
        <f t="shared" si="4"/>
        <v>0</v>
      </c>
      <c r="N153" s="366">
        <f t="shared" si="4"/>
        <v>0</v>
      </c>
      <c r="O153" s="366">
        <f t="shared" si="4"/>
        <v>0</v>
      </c>
      <c r="P153" s="366">
        <f t="shared" si="4"/>
        <v>0</v>
      </c>
      <c r="Q153" s="366">
        <f t="shared" si="4"/>
        <v>0</v>
      </c>
      <c r="R153" s="366">
        <f t="shared" si="4"/>
        <v>0</v>
      </c>
      <c r="S153" s="366">
        <f t="shared" si="4"/>
        <v>0</v>
      </c>
      <c r="T153" s="366">
        <f t="shared" si="4"/>
        <v>0</v>
      </c>
      <c r="U153" s="366">
        <f t="shared" si="4"/>
        <v>0</v>
      </c>
      <c r="V153" s="366">
        <f t="shared" si="4"/>
        <v>0</v>
      </c>
      <c r="W153" s="366">
        <f t="shared" si="4"/>
        <v>0</v>
      </c>
      <c r="X153" s="366">
        <f t="shared" si="4"/>
        <v>0</v>
      </c>
      <c r="Y153" s="366">
        <f t="shared" si="4"/>
        <v>0</v>
      </c>
      <c r="Z153" s="366">
        <f t="shared" si="4"/>
        <v>0</v>
      </c>
      <c r="AA153" s="366">
        <f t="shared" si="4"/>
        <v>0</v>
      </c>
      <c r="AB153" s="366">
        <f t="shared" si="4"/>
        <v>0</v>
      </c>
      <c r="AC153" s="366">
        <f t="shared" si="4"/>
        <v>0</v>
      </c>
      <c r="AD153" s="366">
        <f t="shared" si="4"/>
        <v>0</v>
      </c>
      <c r="AE153" s="366">
        <f t="shared" si="4"/>
        <v>0</v>
      </c>
      <c r="AF153" s="366">
        <f t="shared" si="4"/>
        <v>0</v>
      </c>
      <c r="AG153" s="366">
        <f t="shared" si="4"/>
        <v>0</v>
      </c>
      <c r="AH153" s="366">
        <f t="shared" si="4"/>
        <v>0</v>
      </c>
    </row>
    <row r="154" spans="1:34" s="75" customFormat="1" ht="13.15" customHeight="1" x14ac:dyDescent="0.2">
      <c r="A154" s="401"/>
      <c r="B154" s="78"/>
      <c r="C154" s="78"/>
      <c r="D154" s="400"/>
      <c r="E154" s="400"/>
      <c r="F154" s="400"/>
      <c r="G154" s="400"/>
      <c r="H154" s="400"/>
      <c r="I154" s="400"/>
      <c r="J154" s="400"/>
      <c r="K154" s="400"/>
      <c r="L154" s="400"/>
      <c r="M154" s="400"/>
      <c r="N154" s="400"/>
      <c r="O154" s="400"/>
      <c r="P154" s="400"/>
      <c r="Q154" s="400"/>
      <c r="R154" s="400"/>
      <c r="S154" s="400"/>
      <c r="T154" s="400"/>
      <c r="U154" s="400"/>
      <c r="V154" s="400"/>
      <c r="W154" s="400"/>
      <c r="X154" s="400"/>
      <c r="Y154" s="400"/>
      <c r="Z154" s="400"/>
      <c r="AA154" s="400"/>
      <c r="AB154" s="400"/>
      <c r="AC154" s="400"/>
      <c r="AD154" s="400"/>
      <c r="AE154" s="400"/>
      <c r="AF154" s="400"/>
      <c r="AG154" s="400"/>
      <c r="AH154" s="401"/>
    </row>
    <row r="155" spans="1:34" s="75" customFormat="1" ht="13.15" customHeight="1" x14ac:dyDescent="0.2">
      <c r="A155" s="359" t="s">
        <v>1065</v>
      </c>
      <c r="B155" s="78"/>
      <c r="C155" s="78"/>
      <c r="D155" s="400"/>
      <c r="E155" s="400"/>
      <c r="F155" s="400"/>
      <c r="G155" s="400"/>
      <c r="H155" s="400"/>
      <c r="I155" s="400"/>
      <c r="J155" s="400"/>
      <c r="K155" s="400"/>
      <c r="L155" s="400"/>
      <c r="M155" s="400"/>
      <c r="N155" s="400"/>
      <c r="O155" s="400"/>
      <c r="P155" s="400"/>
      <c r="Q155" s="400"/>
      <c r="R155" s="400"/>
      <c r="S155" s="400"/>
      <c r="T155" s="400"/>
      <c r="U155" s="400"/>
      <c r="V155" s="400"/>
      <c r="W155" s="400"/>
      <c r="X155" s="400"/>
      <c r="Y155" s="400"/>
      <c r="Z155" s="400"/>
      <c r="AA155" s="400"/>
      <c r="AB155" s="400"/>
      <c r="AC155" s="400"/>
      <c r="AD155" s="400"/>
      <c r="AE155" s="400"/>
      <c r="AF155" s="400"/>
      <c r="AG155" s="400"/>
      <c r="AH155" s="401"/>
    </row>
    <row r="156" spans="1:34" s="75" customFormat="1" ht="13.15" customHeight="1" x14ac:dyDescent="0.2">
      <c r="A156" s="507" t="s">
        <v>1074</v>
      </c>
      <c r="B156" s="78"/>
      <c r="C156" s="78"/>
      <c r="D156" s="400"/>
      <c r="E156" s="400"/>
      <c r="F156" s="400"/>
      <c r="G156" s="400"/>
      <c r="H156" s="400"/>
      <c r="I156" s="400"/>
      <c r="J156" s="400"/>
      <c r="K156" s="400"/>
      <c r="L156" s="400"/>
      <c r="M156" s="400"/>
      <c r="N156" s="400"/>
      <c r="O156" s="400"/>
      <c r="P156" s="400"/>
      <c r="Q156" s="400"/>
      <c r="R156" s="400"/>
      <c r="S156" s="400"/>
      <c r="T156" s="400"/>
      <c r="U156" s="400"/>
      <c r="V156" s="400"/>
      <c r="W156" s="400"/>
      <c r="X156" s="400"/>
      <c r="Y156" s="400"/>
      <c r="Z156" s="400"/>
      <c r="AA156" s="400"/>
      <c r="AB156" s="400"/>
      <c r="AC156" s="400"/>
      <c r="AD156" s="400"/>
      <c r="AE156" s="400"/>
      <c r="AF156" s="400"/>
      <c r="AG156" s="400"/>
      <c r="AH156" s="401"/>
    </row>
    <row r="157" spans="1:34" s="75" customFormat="1" ht="13.15" customHeight="1" x14ac:dyDescent="0.2">
      <c r="A157" s="401"/>
      <c r="B157" s="78"/>
      <c r="C157" s="78"/>
      <c r="D157" s="400"/>
      <c r="E157" s="400"/>
      <c r="F157" s="400"/>
      <c r="G157" s="400"/>
      <c r="H157" s="400"/>
      <c r="I157" s="400"/>
      <c r="J157" s="400"/>
      <c r="K157" s="400"/>
      <c r="L157" s="400"/>
      <c r="M157" s="400"/>
      <c r="N157" s="400"/>
      <c r="O157" s="400"/>
      <c r="P157" s="400"/>
      <c r="Q157" s="400"/>
      <c r="R157" s="400"/>
      <c r="S157" s="400"/>
      <c r="T157" s="400"/>
      <c r="U157" s="400"/>
      <c r="V157" s="400"/>
      <c r="W157" s="400"/>
      <c r="X157" s="400"/>
      <c r="Y157" s="400"/>
      <c r="Z157" s="400"/>
      <c r="AA157" s="400"/>
      <c r="AB157" s="400"/>
      <c r="AC157" s="400"/>
      <c r="AD157" s="400"/>
      <c r="AE157" s="400"/>
      <c r="AF157" s="400"/>
      <c r="AG157" s="400"/>
      <c r="AH157" s="401"/>
    </row>
    <row r="158" spans="1:34" s="75" customFormat="1" ht="13.15" customHeight="1" x14ac:dyDescent="0.2">
      <c r="A158" s="367" t="s">
        <v>1037</v>
      </c>
      <c r="B158" s="368"/>
      <c r="C158" s="368"/>
      <c r="D158" s="518"/>
      <c r="E158" s="369">
        <v>1</v>
      </c>
      <c r="F158" s="369">
        <v>2</v>
      </c>
      <c r="G158" s="369">
        <v>3</v>
      </c>
      <c r="H158" s="369">
        <v>4</v>
      </c>
      <c r="I158" s="369">
        <v>5</v>
      </c>
      <c r="J158" s="369">
        <v>6</v>
      </c>
      <c r="K158" s="369">
        <v>7</v>
      </c>
      <c r="L158" s="369">
        <v>8</v>
      </c>
      <c r="M158" s="369">
        <v>9</v>
      </c>
      <c r="N158" s="369">
        <v>10</v>
      </c>
      <c r="O158" s="369">
        <v>11</v>
      </c>
      <c r="P158" s="369">
        <v>12</v>
      </c>
      <c r="Q158" s="369">
        <v>13</v>
      </c>
      <c r="R158" s="369">
        <v>14</v>
      </c>
      <c r="S158" s="369">
        <v>15</v>
      </c>
      <c r="T158" s="369">
        <v>16</v>
      </c>
      <c r="U158" s="369">
        <v>17</v>
      </c>
      <c r="V158" s="369">
        <v>18</v>
      </c>
      <c r="W158" s="369">
        <v>19</v>
      </c>
      <c r="X158" s="369">
        <v>20</v>
      </c>
      <c r="Y158" s="369">
        <v>21</v>
      </c>
      <c r="Z158" s="369">
        <v>22</v>
      </c>
      <c r="AA158" s="369">
        <v>23</v>
      </c>
      <c r="AB158" s="369">
        <v>24</v>
      </c>
      <c r="AC158" s="369">
        <v>25</v>
      </c>
      <c r="AD158" s="369">
        <v>26</v>
      </c>
      <c r="AE158" s="369">
        <v>27</v>
      </c>
      <c r="AF158" s="369">
        <v>28</v>
      </c>
      <c r="AG158" s="369">
        <v>29</v>
      </c>
      <c r="AH158" s="369">
        <v>30</v>
      </c>
    </row>
    <row r="159" spans="1:34" s="75" customFormat="1" ht="13.15" customHeight="1" x14ac:dyDescent="0.2">
      <c r="A159" s="401" t="s">
        <v>1103</v>
      </c>
      <c r="B159" s="78"/>
      <c r="C159" s="78"/>
      <c r="D159" s="400"/>
      <c r="E159" s="400"/>
      <c r="F159" s="403"/>
      <c r="G159" s="403"/>
      <c r="H159" s="403"/>
      <c r="I159" s="403"/>
      <c r="J159" s="403"/>
      <c r="K159" s="403"/>
      <c r="L159" s="403"/>
      <c r="M159" s="403"/>
      <c r="N159" s="403"/>
      <c r="O159" s="403"/>
      <c r="P159" s="403"/>
      <c r="Q159" s="403"/>
      <c r="R159" s="403"/>
      <c r="S159" s="403"/>
      <c r="T159" s="403"/>
      <c r="U159" s="403"/>
      <c r="V159" s="403"/>
      <c r="W159" s="403"/>
      <c r="X159" s="403"/>
      <c r="Y159" s="403"/>
      <c r="Z159" s="403"/>
      <c r="AA159" s="403"/>
      <c r="AB159" s="403"/>
      <c r="AC159" s="403"/>
      <c r="AD159" s="403"/>
      <c r="AE159" s="403"/>
      <c r="AF159" s="403"/>
      <c r="AG159" s="403"/>
      <c r="AH159" s="403"/>
    </row>
    <row r="160" spans="1:34" s="75" customFormat="1" ht="13.15" customHeight="1" x14ac:dyDescent="0.2">
      <c r="A160" s="401" t="s">
        <v>1104</v>
      </c>
      <c r="B160" s="78"/>
      <c r="C160" s="78"/>
      <c r="D160" s="403"/>
      <c r="E160" s="403"/>
      <c r="F160" s="403"/>
      <c r="G160" s="403"/>
      <c r="H160" s="403"/>
      <c r="I160" s="403"/>
      <c r="J160" s="403"/>
      <c r="K160" s="403"/>
      <c r="L160" s="403"/>
      <c r="M160" s="403"/>
      <c r="N160" s="403"/>
      <c r="O160" s="403"/>
      <c r="P160" s="403"/>
      <c r="Q160" s="403"/>
      <c r="R160" s="403"/>
      <c r="S160" s="403"/>
      <c r="T160" s="403"/>
      <c r="U160" s="403"/>
      <c r="V160" s="403"/>
      <c r="W160" s="403"/>
      <c r="X160" s="403"/>
      <c r="Y160" s="403"/>
      <c r="Z160" s="403"/>
      <c r="AA160" s="403"/>
      <c r="AB160" s="403"/>
      <c r="AC160" s="403"/>
      <c r="AD160" s="403"/>
      <c r="AE160" s="403"/>
      <c r="AF160" s="403"/>
      <c r="AG160" s="403"/>
      <c r="AH160" s="403"/>
    </row>
    <row r="161" spans="1:34" s="75" customFormat="1" ht="13.15" customHeight="1" x14ac:dyDescent="0.2">
      <c r="A161" s="401" t="s">
        <v>1105</v>
      </c>
      <c r="B161" s="78"/>
      <c r="C161" s="78"/>
      <c r="D161" s="403"/>
      <c r="E161" s="403"/>
      <c r="F161" s="403"/>
      <c r="G161" s="403"/>
      <c r="H161" s="403"/>
      <c r="I161" s="403"/>
      <c r="J161" s="403"/>
      <c r="K161" s="403"/>
      <c r="L161" s="403"/>
      <c r="M161" s="403"/>
      <c r="N161" s="403"/>
      <c r="O161" s="403"/>
      <c r="P161" s="403"/>
      <c r="Q161" s="403"/>
      <c r="R161" s="403"/>
      <c r="S161" s="403"/>
      <c r="T161" s="403"/>
      <c r="U161" s="403"/>
      <c r="V161" s="403"/>
      <c r="W161" s="403"/>
      <c r="X161" s="403"/>
      <c r="Y161" s="403"/>
      <c r="Z161" s="403"/>
      <c r="AA161" s="403"/>
      <c r="AB161" s="403"/>
      <c r="AC161" s="403"/>
      <c r="AD161" s="403"/>
      <c r="AE161" s="403"/>
      <c r="AF161" s="403"/>
      <c r="AG161" s="403"/>
      <c r="AH161" s="403"/>
    </row>
    <row r="162" spans="1:34" s="75" customFormat="1" ht="13.15" customHeight="1" x14ac:dyDescent="0.2">
      <c r="A162" s="401" t="s">
        <v>1106</v>
      </c>
      <c r="B162" s="78"/>
      <c r="C162" s="78"/>
      <c r="D162" s="403"/>
      <c r="E162" s="403"/>
      <c r="F162" s="403"/>
      <c r="G162" s="403"/>
      <c r="H162" s="403"/>
      <c r="I162" s="403"/>
      <c r="J162" s="403"/>
      <c r="K162" s="403"/>
      <c r="L162" s="403"/>
      <c r="M162" s="403"/>
      <c r="N162" s="403"/>
      <c r="O162" s="403"/>
      <c r="P162" s="403"/>
      <c r="Q162" s="403"/>
      <c r="R162" s="403"/>
      <c r="S162" s="403"/>
      <c r="T162" s="403"/>
      <c r="U162" s="403"/>
      <c r="V162" s="403"/>
      <c r="W162" s="403"/>
      <c r="X162" s="403"/>
      <c r="Y162" s="403"/>
      <c r="Z162" s="403"/>
      <c r="AA162" s="403"/>
      <c r="AB162" s="403"/>
      <c r="AC162" s="403"/>
      <c r="AD162" s="403"/>
      <c r="AE162" s="403"/>
      <c r="AF162" s="403"/>
      <c r="AG162" s="403"/>
      <c r="AH162" s="403"/>
    </row>
    <row r="163" spans="1:34" s="75" customFormat="1" ht="13.15" customHeight="1" x14ac:dyDescent="0.2">
      <c r="A163" s="361" t="s">
        <v>1107</v>
      </c>
      <c r="B163" s="365"/>
      <c r="C163" s="365"/>
      <c r="D163" s="362">
        <f>SUM(D160:D162)</f>
        <v>0</v>
      </c>
      <c r="E163" s="366">
        <f t="shared" ref="E163:AH163" si="5">SUM(E159:E162)</f>
        <v>0</v>
      </c>
      <c r="F163" s="366">
        <f t="shared" si="5"/>
        <v>0</v>
      </c>
      <c r="G163" s="366">
        <f t="shared" si="5"/>
        <v>0</v>
      </c>
      <c r="H163" s="366">
        <f t="shared" si="5"/>
        <v>0</v>
      </c>
      <c r="I163" s="366">
        <f t="shared" si="5"/>
        <v>0</v>
      </c>
      <c r="J163" s="366">
        <f t="shared" si="5"/>
        <v>0</v>
      </c>
      <c r="K163" s="366">
        <f t="shared" si="5"/>
        <v>0</v>
      </c>
      <c r="L163" s="366">
        <f t="shared" si="5"/>
        <v>0</v>
      </c>
      <c r="M163" s="366">
        <f t="shared" si="5"/>
        <v>0</v>
      </c>
      <c r="N163" s="366">
        <f t="shared" si="5"/>
        <v>0</v>
      </c>
      <c r="O163" s="366">
        <f t="shared" si="5"/>
        <v>0</v>
      </c>
      <c r="P163" s="366">
        <f t="shared" si="5"/>
        <v>0</v>
      </c>
      <c r="Q163" s="366">
        <f t="shared" si="5"/>
        <v>0</v>
      </c>
      <c r="R163" s="366">
        <f t="shared" si="5"/>
        <v>0</v>
      </c>
      <c r="S163" s="366">
        <f t="shared" si="5"/>
        <v>0</v>
      </c>
      <c r="T163" s="366">
        <f t="shared" si="5"/>
        <v>0</v>
      </c>
      <c r="U163" s="366">
        <f t="shared" si="5"/>
        <v>0</v>
      </c>
      <c r="V163" s="366">
        <f t="shared" si="5"/>
        <v>0</v>
      </c>
      <c r="W163" s="366">
        <f t="shared" si="5"/>
        <v>0</v>
      </c>
      <c r="X163" s="366">
        <f t="shared" si="5"/>
        <v>0</v>
      </c>
      <c r="Y163" s="366">
        <f t="shared" si="5"/>
        <v>0</v>
      </c>
      <c r="Z163" s="366">
        <f t="shared" si="5"/>
        <v>0</v>
      </c>
      <c r="AA163" s="366">
        <f t="shared" si="5"/>
        <v>0</v>
      </c>
      <c r="AB163" s="366">
        <f t="shared" si="5"/>
        <v>0</v>
      </c>
      <c r="AC163" s="366">
        <f t="shared" si="5"/>
        <v>0</v>
      </c>
      <c r="AD163" s="366">
        <f t="shared" si="5"/>
        <v>0</v>
      </c>
      <c r="AE163" s="366">
        <f t="shared" si="5"/>
        <v>0</v>
      </c>
      <c r="AF163" s="366">
        <f t="shared" si="5"/>
        <v>0</v>
      </c>
      <c r="AG163" s="366">
        <f t="shared" si="5"/>
        <v>0</v>
      </c>
      <c r="AH163" s="366">
        <f t="shared" si="5"/>
        <v>0</v>
      </c>
    </row>
    <row r="164" spans="1:34" s="75" customFormat="1" ht="13.15" customHeight="1" x14ac:dyDescent="0.2">
      <c r="A164" s="401"/>
      <c r="B164" s="78"/>
      <c r="C164" s="78"/>
      <c r="D164" s="400"/>
      <c r="E164" s="400"/>
      <c r="F164" s="400"/>
      <c r="G164" s="400"/>
      <c r="H164" s="400"/>
      <c r="I164" s="400"/>
      <c r="J164" s="400"/>
      <c r="K164" s="400"/>
      <c r="L164" s="400"/>
      <c r="M164" s="400"/>
      <c r="N164" s="400"/>
      <c r="O164" s="400"/>
      <c r="P164" s="400"/>
      <c r="Q164" s="400"/>
      <c r="R164" s="400"/>
      <c r="S164" s="400"/>
      <c r="T164" s="400"/>
      <c r="U164" s="400"/>
      <c r="V164" s="400"/>
      <c r="W164" s="400"/>
      <c r="X164" s="400"/>
      <c r="Y164" s="400"/>
      <c r="Z164" s="400"/>
      <c r="AA164" s="400"/>
      <c r="AB164" s="400"/>
      <c r="AC164" s="400"/>
      <c r="AD164" s="400"/>
      <c r="AE164" s="400"/>
      <c r="AF164" s="400"/>
      <c r="AG164" s="400"/>
      <c r="AH164" s="401"/>
    </row>
    <row r="165" spans="1:34" s="75" customFormat="1" ht="13.15" customHeight="1" x14ac:dyDescent="0.2">
      <c r="A165" s="359" t="s">
        <v>1065</v>
      </c>
      <c r="B165" s="78"/>
      <c r="C165" s="78"/>
      <c r="D165" s="400"/>
      <c r="E165" s="400"/>
      <c r="F165" s="400"/>
      <c r="G165" s="400"/>
      <c r="H165" s="400"/>
      <c r="I165" s="400"/>
      <c r="J165" s="400"/>
      <c r="K165" s="400"/>
      <c r="L165" s="400"/>
      <c r="M165" s="400"/>
      <c r="N165" s="400"/>
      <c r="O165" s="400"/>
      <c r="P165" s="400"/>
      <c r="Q165" s="400"/>
      <c r="R165" s="400"/>
      <c r="S165" s="400"/>
      <c r="T165" s="400"/>
      <c r="U165" s="400"/>
      <c r="V165" s="400"/>
      <c r="W165" s="400"/>
      <c r="X165" s="400"/>
      <c r="Y165" s="400"/>
      <c r="Z165" s="400"/>
      <c r="AA165" s="400"/>
      <c r="AB165" s="400"/>
      <c r="AC165" s="400"/>
      <c r="AD165" s="400"/>
      <c r="AE165" s="400"/>
      <c r="AF165" s="400"/>
      <c r="AG165" s="400"/>
      <c r="AH165" s="401"/>
    </row>
    <row r="166" spans="1:34" s="75" customFormat="1" ht="13.15" customHeight="1" x14ac:dyDescent="0.2">
      <c r="A166" s="507" t="s">
        <v>1078</v>
      </c>
      <c r="B166" s="78"/>
      <c r="C166" s="78"/>
      <c r="D166" s="400"/>
      <c r="E166" s="400"/>
      <c r="F166" s="400"/>
      <c r="G166" s="400"/>
      <c r="H166" s="400"/>
      <c r="I166" s="400"/>
      <c r="J166" s="400"/>
      <c r="K166" s="400"/>
      <c r="L166" s="400"/>
      <c r="M166" s="400"/>
      <c r="N166" s="400"/>
      <c r="O166" s="400"/>
      <c r="P166" s="400"/>
      <c r="Q166" s="400"/>
      <c r="R166" s="400"/>
      <c r="S166" s="400"/>
      <c r="T166" s="400"/>
      <c r="U166" s="400"/>
      <c r="V166" s="400"/>
      <c r="W166" s="400"/>
      <c r="X166" s="400"/>
      <c r="Y166" s="400"/>
      <c r="Z166" s="400"/>
      <c r="AA166" s="400"/>
      <c r="AB166" s="400"/>
      <c r="AC166" s="400"/>
      <c r="AD166" s="400"/>
      <c r="AE166" s="400"/>
      <c r="AF166" s="400"/>
      <c r="AG166" s="400"/>
      <c r="AH166" s="401"/>
    </row>
    <row r="167" spans="1:34" s="75" customFormat="1" ht="13.15" customHeight="1" x14ac:dyDescent="0.2">
      <c r="A167" s="401"/>
      <c r="B167" s="78"/>
      <c r="C167" s="78"/>
      <c r="D167" s="400"/>
      <c r="E167" s="400"/>
      <c r="F167" s="400"/>
      <c r="G167" s="400"/>
      <c r="H167" s="400"/>
      <c r="I167" s="400"/>
      <c r="J167" s="400"/>
      <c r="K167" s="400"/>
      <c r="L167" s="400"/>
      <c r="M167" s="400"/>
      <c r="N167" s="400"/>
      <c r="O167" s="400"/>
      <c r="P167" s="400"/>
      <c r="Q167" s="400"/>
      <c r="R167" s="400"/>
      <c r="S167" s="400"/>
      <c r="T167" s="400"/>
      <c r="U167" s="400"/>
      <c r="V167" s="400"/>
      <c r="W167" s="400"/>
      <c r="X167" s="400"/>
      <c r="Y167" s="400"/>
      <c r="Z167" s="400"/>
      <c r="AA167" s="400"/>
      <c r="AB167" s="400"/>
      <c r="AC167" s="400"/>
      <c r="AD167" s="400"/>
      <c r="AE167" s="400"/>
      <c r="AF167" s="400"/>
      <c r="AG167" s="400"/>
      <c r="AH167" s="401"/>
    </row>
    <row r="168" spans="1:34" s="75" customFormat="1" ht="13.15" customHeight="1" x14ac:dyDescent="0.2">
      <c r="A168" s="367" t="s">
        <v>1037</v>
      </c>
      <c r="B168" s="368"/>
      <c r="C168" s="368"/>
      <c r="D168" s="518"/>
      <c r="E168" s="369">
        <v>1</v>
      </c>
      <c r="F168" s="369">
        <v>2</v>
      </c>
      <c r="G168" s="369">
        <v>3</v>
      </c>
      <c r="H168" s="369">
        <v>4</v>
      </c>
      <c r="I168" s="369">
        <v>5</v>
      </c>
      <c r="J168" s="369">
        <v>6</v>
      </c>
      <c r="K168" s="369">
        <v>7</v>
      </c>
      <c r="L168" s="369">
        <v>8</v>
      </c>
      <c r="M168" s="369">
        <v>9</v>
      </c>
      <c r="N168" s="369">
        <v>10</v>
      </c>
      <c r="O168" s="369">
        <v>11</v>
      </c>
      <c r="P168" s="369">
        <v>12</v>
      </c>
      <c r="Q168" s="369">
        <v>13</v>
      </c>
      <c r="R168" s="369">
        <v>14</v>
      </c>
      <c r="S168" s="369">
        <v>15</v>
      </c>
      <c r="T168" s="369">
        <v>16</v>
      </c>
      <c r="U168" s="369">
        <v>17</v>
      </c>
      <c r="V168" s="369">
        <v>18</v>
      </c>
      <c r="W168" s="369">
        <v>19</v>
      </c>
      <c r="X168" s="369">
        <v>20</v>
      </c>
      <c r="Y168" s="369">
        <v>21</v>
      </c>
      <c r="Z168" s="369">
        <v>22</v>
      </c>
      <c r="AA168" s="369">
        <v>23</v>
      </c>
      <c r="AB168" s="369">
        <v>24</v>
      </c>
      <c r="AC168" s="369">
        <v>25</v>
      </c>
      <c r="AD168" s="369">
        <v>26</v>
      </c>
      <c r="AE168" s="369">
        <v>27</v>
      </c>
      <c r="AF168" s="369">
        <v>28</v>
      </c>
      <c r="AG168" s="369">
        <v>29</v>
      </c>
      <c r="AH168" s="369">
        <v>30</v>
      </c>
    </row>
    <row r="169" spans="1:34" s="75" customFormat="1" ht="13.15" customHeight="1" x14ac:dyDescent="0.2">
      <c r="A169" s="401" t="s">
        <v>1103</v>
      </c>
      <c r="B169" s="78"/>
      <c r="C169" s="78"/>
      <c r="D169" s="400"/>
      <c r="E169" s="400"/>
      <c r="F169" s="403"/>
      <c r="G169" s="403"/>
      <c r="H169" s="403"/>
      <c r="I169" s="403"/>
      <c r="J169" s="403"/>
      <c r="K169" s="403"/>
      <c r="L169" s="403"/>
      <c r="M169" s="403"/>
      <c r="N169" s="403"/>
      <c r="O169" s="403"/>
      <c r="P169" s="403"/>
      <c r="Q169" s="403"/>
      <c r="R169" s="403"/>
      <c r="S169" s="403"/>
      <c r="T169" s="403"/>
      <c r="U169" s="403"/>
      <c r="V169" s="403"/>
      <c r="W169" s="403"/>
      <c r="X169" s="403"/>
      <c r="Y169" s="403"/>
      <c r="Z169" s="403"/>
      <c r="AA169" s="403"/>
      <c r="AB169" s="403"/>
      <c r="AC169" s="403"/>
      <c r="AD169" s="403"/>
      <c r="AE169" s="403"/>
      <c r="AF169" s="403"/>
      <c r="AG169" s="403"/>
      <c r="AH169" s="403"/>
    </row>
    <row r="170" spans="1:34" s="75" customFormat="1" ht="13.15" customHeight="1" x14ac:dyDescent="0.2">
      <c r="A170" s="401" t="s">
        <v>1104</v>
      </c>
      <c r="B170" s="78"/>
      <c r="C170" s="78"/>
      <c r="D170" s="403"/>
      <c r="E170" s="403"/>
      <c r="F170" s="403"/>
      <c r="G170" s="403"/>
      <c r="H170" s="403"/>
      <c r="I170" s="403"/>
      <c r="J170" s="403"/>
      <c r="K170" s="403"/>
      <c r="L170" s="403"/>
      <c r="M170" s="403"/>
      <c r="N170" s="403"/>
      <c r="O170" s="403"/>
      <c r="P170" s="403"/>
      <c r="Q170" s="403"/>
      <c r="R170" s="403"/>
      <c r="S170" s="403"/>
      <c r="T170" s="403"/>
      <c r="U170" s="403"/>
      <c r="V170" s="403"/>
      <c r="W170" s="403"/>
      <c r="X170" s="403"/>
      <c r="Y170" s="403"/>
      <c r="Z170" s="403"/>
      <c r="AA170" s="403"/>
      <c r="AB170" s="403"/>
      <c r="AC170" s="403"/>
      <c r="AD170" s="403"/>
      <c r="AE170" s="403"/>
      <c r="AF170" s="403"/>
      <c r="AG170" s="403"/>
      <c r="AH170" s="403"/>
    </row>
    <row r="171" spans="1:34" s="75" customFormat="1" ht="13.15" customHeight="1" x14ac:dyDescent="0.2">
      <c r="A171" s="401" t="s">
        <v>1105</v>
      </c>
      <c r="B171" s="78"/>
      <c r="C171" s="78"/>
      <c r="D171" s="403"/>
      <c r="E171" s="403"/>
      <c r="F171" s="403"/>
      <c r="G171" s="403"/>
      <c r="H171" s="403"/>
      <c r="I171" s="403"/>
      <c r="J171" s="403"/>
      <c r="K171" s="403"/>
      <c r="L171" s="403"/>
      <c r="M171" s="403"/>
      <c r="N171" s="403"/>
      <c r="O171" s="403"/>
      <c r="P171" s="403"/>
      <c r="Q171" s="403"/>
      <c r="R171" s="403"/>
      <c r="S171" s="403"/>
      <c r="T171" s="403"/>
      <c r="U171" s="403"/>
      <c r="V171" s="403"/>
      <c r="W171" s="403"/>
      <c r="X171" s="403"/>
      <c r="Y171" s="403"/>
      <c r="Z171" s="403"/>
      <c r="AA171" s="403"/>
      <c r="AB171" s="403"/>
      <c r="AC171" s="403"/>
      <c r="AD171" s="403"/>
      <c r="AE171" s="403"/>
      <c r="AF171" s="403"/>
      <c r="AG171" s="403"/>
      <c r="AH171" s="403"/>
    </row>
    <row r="172" spans="1:34" s="75" customFormat="1" ht="13.15" customHeight="1" x14ac:dyDescent="0.2">
      <c r="A172" s="401" t="s">
        <v>1106</v>
      </c>
      <c r="B172" s="78"/>
      <c r="C172" s="78"/>
      <c r="D172" s="403"/>
      <c r="E172" s="403"/>
      <c r="F172" s="403"/>
      <c r="G172" s="403"/>
      <c r="H172" s="403"/>
      <c r="I172" s="403"/>
      <c r="J172" s="403"/>
      <c r="K172" s="403"/>
      <c r="L172" s="403"/>
      <c r="M172" s="403"/>
      <c r="N172" s="403"/>
      <c r="O172" s="403"/>
      <c r="P172" s="403"/>
      <c r="Q172" s="403"/>
      <c r="R172" s="403"/>
      <c r="S172" s="403"/>
      <c r="T172" s="403"/>
      <c r="U172" s="403"/>
      <c r="V172" s="403"/>
      <c r="W172" s="403"/>
      <c r="X172" s="403"/>
      <c r="Y172" s="403"/>
      <c r="Z172" s="403"/>
      <c r="AA172" s="403"/>
      <c r="AB172" s="403"/>
      <c r="AC172" s="403"/>
      <c r="AD172" s="403"/>
      <c r="AE172" s="403"/>
      <c r="AF172" s="403"/>
      <c r="AG172" s="403"/>
      <c r="AH172" s="403"/>
    </row>
    <row r="173" spans="1:34" s="75" customFormat="1" ht="13.15" customHeight="1" x14ac:dyDescent="0.2">
      <c r="A173" s="361" t="s">
        <v>1107</v>
      </c>
      <c r="B173" s="365"/>
      <c r="C173" s="365"/>
      <c r="D173" s="362">
        <f>SUM(D170:D172)</f>
        <v>0</v>
      </c>
      <c r="E173" s="366">
        <f t="shared" ref="E173:AH173" si="6">SUM(E169:E172)</f>
        <v>0</v>
      </c>
      <c r="F173" s="366">
        <f t="shared" si="6"/>
        <v>0</v>
      </c>
      <c r="G173" s="366">
        <f t="shared" si="6"/>
        <v>0</v>
      </c>
      <c r="H173" s="366">
        <f t="shared" si="6"/>
        <v>0</v>
      </c>
      <c r="I173" s="366">
        <f t="shared" si="6"/>
        <v>0</v>
      </c>
      <c r="J173" s="366">
        <f t="shared" si="6"/>
        <v>0</v>
      </c>
      <c r="K173" s="366">
        <f t="shared" si="6"/>
        <v>0</v>
      </c>
      <c r="L173" s="366">
        <f t="shared" si="6"/>
        <v>0</v>
      </c>
      <c r="M173" s="366">
        <f t="shared" si="6"/>
        <v>0</v>
      </c>
      <c r="N173" s="366">
        <f t="shared" si="6"/>
        <v>0</v>
      </c>
      <c r="O173" s="366">
        <f t="shared" si="6"/>
        <v>0</v>
      </c>
      <c r="P173" s="366">
        <f t="shared" si="6"/>
        <v>0</v>
      </c>
      <c r="Q173" s="366">
        <f t="shared" si="6"/>
        <v>0</v>
      </c>
      <c r="R173" s="366">
        <f t="shared" si="6"/>
        <v>0</v>
      </c>
      <c r="S173" s="366">
        <f t="shared" si="6"/>
        <v>0</v>
      </c>
      <c r="T173" s="366">
        <f t="shared" si="6"/>
        <v>0</v>
      </c>
      <c r="U173" s="366">
        <f t="shared" si="6"/>
        <v>0</v>
      </c>
      <c r="V173" s="366">
        <f t="shared" si="6"/>
        <v>0</v>
      </c>
      <c r="W173" s="366">
        <f t="shared" si="6"/>
        <v>0</v>
      </c>
      <c r="X173" s="366">
        <f t="shared" si="6"/>
        <v>0</v>
      </c>
      <c r="Y173" s="366">
        <f t="shared" si="6"/>
        <v>0</v>
      </c>
      <c r="Z173" s="366">
        <f t="shared" si="6"/>
        <v>0</v>
      </c>
      <c r="AA173" s="366">
        <f t="shared" si="6"/>
        <v>0</v>
      </c>
      <c r="AB173" s="366">
        <f t="shared" si="6"/>
        <v>0</v>
      </c>
      <c r="AC173" s="366">
        <f t="shared" si="6"/>
        <v>0</v>
      </c>
      <c r="AD173" s="366">
        <f t="shared" si="6"/>
        <v>0</v>
      </c>
      <c r="AE173" s="366">
        <f t="shared" si="6"/>
        <v>0</v>
      </c>
      <c r="AF173" s="366">
        <f t="shared" si="6"/>
        <v>0</v>
      </c>
      <c r="AG173" s="366">
        <f t="shared" si="6"/>
        <v>0</v>
      </c>
      <c r="AH173" s="366">
        <f t="shared" si="6"/>
        <v>0</v>
      </c>
    </row>
    <row r="174" spans="1:34" s="75" customFormat="1" ht="13.15" customHeight="1" x14ac:dyDescent="0.2">
      <c r="A174" s="401"/>
      <c r="B174" s="78"/>
      <c r="C174" s="78"/>
      <c r="D174" s="400"/>
      <c r="E174" s="400"/>
      <c r="F174" s="400"/>
      <c r="G174" s="400"/>
      <c r="H174" s="400"/>
      <c r="I174" s="400"/>
      <c r="J174" s="400"/>
      <c r="K174" s="400"/>
      <c r="L174" s="400"/>
      <c r="M174" s="400"/>
      <c r="N174" s="400"/>
      <c r="O174" s="400"/>
      <c r="P174" s="400"/>
      <c r="Q174" s="400"/>
      <c r="R174" s="400"/>
      <c r="S174" s="400"/>
      <c r="T174" s="400"/>
      <c r="U174" s="400"/>
      <c r="V174" s="400"/>
      <c r="W174" s="400"/>
      <c r="X174" s="400"/>
      <c r="Y174" s="400"/>
      <c r="Z174" s="400"/>
      <c r="AA174" s="400"/>
      <c r="AB174" s="400"/>
      <c r="AC174" s="400"/>
      <c r="AD174" s="400"/>
      <c r="AE174" s="400"/>
      <c r="AF174" s="400"/>
      <c r="AG174" s="400"/>
      <c r="AH174" s="401"/>
    </row>
    <row r="175" spans="1:34" s="75" customFormat="1" ht="13.15" customHeight="1" x14ac:dyDescent="0.2">
      <c r="A175" s="359" t="s">
        <v>1065</v>
      </c>
      <c r="B175" s="78"/>
      <c r="C175" s="78"/>
      <c r="D175" s="400"/>
      <c r="E175" s="400"/>
      <c r="F175" s="400"/>
      <c r="G175" s="400"/>
      <c r="H175" s="400"/>
      <c r="I175" s="400"/>
      <c r="J175" s="400"/>
      <c r="K175" s="400"/>
      <c r="L175" s="400"/>
      <c r="M175" s="400"/>
      <c r="N175" s="400"/>
      <c r="O175" s="400"/>
      <c r="P175" s="400"/>
      <c r="Q175" s="400"/>
      <c r="R175" s="400"/>
      <c r="S175" s="400"/>
      <c r="T175" s="400"/>
      <c r="U175" s="400"/>
      <c r="V175" s="400"/>
      <c r="W175" s="400"/>
      <c r="X175" s="400"/>
      <c r="Y175" s="400"/>
      <c r="Z175" s="400"/>
      <c r="AA175" s="400"/>
      <c r="AB175" s="400"/>
      <c r="AC175" s="400"/>
      <c r="AD175" s="400"/>
      <c r="AE175" s="400"/>
      <c r="AF175" s="400"/>
      <c r="AG175" s="400"/>
      <c r="AH175" s="401"/>
    </row>
    <row r="176" spans="1:34" s="75" customFormat="1" ht="13.15" customHeight="1" x14ac:dyDescent="0.2">
      <c r="A176" s="507" t="s">
        <v>1084</v>
      </c>
      <c r="B176" s="78"/>
      <c r="C176" s="78"/>
      <c r="D176" s="400"/>
      <c r="E176" s="400"/>
      <c r="F176" s="400"/>
      <c r="G176" s="400"/>
      <c r="H176" s="400"/>
      <c r="I176" s="400"/>
      <c r="J176" s="400"/>
      <c r="K176" s="400"/>
      <c r="L176" s="400"/>
      <c r="M176" s="400"/>
      <c r="N176" s="400"/>
      <c r="O176" s="400"/>
      <c r="P176" s="400"/>
      <c r="Q176" s="400"/>
      <c r="R176" s="400"/>
      <c r="S176" s="400"/>
      <c r="T176" s="400"/>
      <c r="U176" s="400"/>
      <c r="V176" s="400"/>
      <c r="W176" s="400"/>
      <c r="X176" s="400"/>
      <c r="Y176" s="400"/>
      <c r="Z176" s="400"/>
      <c r="AA176" s="400"/>
      <c r="AB176" s="400"/>
      <c r="AC176" s="400"/>
      <c r="AD176" s="400"/>
      <c r="AE176" s="400"/>
      <c r="AF176" s="400"/>
      <c r="AG176" s="400"/>
      <c r="AH176" s="401"/>
    </row>
    <row r="178" spans="1:34" s="75" customFormat="1" ht="13.15" customHeight="1" x14ac:dyDescent="0.2">
      <c r="A178" s="367" t="s">
        <v>1037</v>
      </c>
      <c r="B178" s="368"/>
      <c r="C178" s="368"/>
      <c r="D178" s="518"/>
      <c r="E178" s="369">
        <v>1</v>
      </c>
      <c r="F178" s="369">
        <v>2</v>
      </c>
      <c r="G178" s="369">
        <v>3</v>
      </c>
      <c r="H178" s="369">
        <v>4</v>
      </c>
      <c r="I178" s="369">
        <v>5</v>
      </c>
      <c r="J178" s="369">
        <v>6</v>
      </c>
      <c r="K178" s="369">
        <v>7</v>
      </c>
      <c r="L178" s="369">
        <v>8</v>
      </c>
      <c r="M178" s="369">
        <v>9</v>
      </c>
      <c r="N178" s="369">
        <v>10</v>
      </c>
      <c r="O178" s="369">
        <v>11</v>
      </c>
      <c r="P178" s="369">
        <v>12</v>
      </c>
      <c r="Q178" s="369">
        <v>13</v>
      </c>
      <c r="R178" s="369">
        <v>14</v>
      </c>
      <c r="S178" s="369">
        <v>15</v>
      </c>
      <c r="T178" s="369">
        <v>16</v>
      </c>
      <c r="U178" s="369">
        <v>17</v>
      </c>
      <c r="V178" s="369">
        <v>18</v>
      </c>
      <c r="W178" s="369">
        <v>19</v>
      </c>
      <c r="X178" s="369">
        <v>20</v>
      </c>
      <c r="Y178" s="369">
        <v>21</v>
      </c>
      <c r="Z178" s="369">
        <v>22</v>
      </c>
      <c r="AA178" s="369">
        <v>23</v>
      </c>
      <c r="AB178" s="369">
        <v>24</v>
      </c>
      <c r="AC178" s="369">
        <v>25</v>
      </c>
      <c r="AD178" s="369">
        <v>26</v>
      </c>
      <c r="AE178" s="369">
        <v>27</v>
      </c>
      <c r="AF178" s="369">
        <v>28</v>
      </c>
      <c r="AG178" s="369">
        <v>29</v>
      </c>
      <c r="AH178" s="369">
        <v>30</v>
      </c>
    </row>
    <row r="179" spans="1:34" s="75" customFormat="1" ht="13.15" customHeight="1" x14ac:dyDescent="0.2">
      <c r="A179" s="401" t="s">
        <v>1103</v>
      </c>
      <c r="B179" s="78"/>
      <c r="C179" s="78"/>
      <c r="D179" s="400"/>
      <c r="E179" s="400"/>
      <c r="F179" s="403"/>
      <c r="G179" s="403"/>
      <c r="H179" s="403"/>
      <c r="I179" s="403"/>
      <c r="J179" s="403"/>
      <c r="K179" s="403"/>
      <c r="L179" s="403"/>
      <c r="M179" s="403"/>
      <c r="N179" s="403"/>
      <c r="O179" s="403"/>
      <c r="P179" s="403"/>
      <c r="Q179" s="403"/>
      <c r="R179" s="403"/>
      <c r="S179" s="403"/>
      <c r="T179" s="403"/>
      <c r="U179" s="403"/>
      <c r="V179" s="403"/>
      <c r="W179" s="403"/>
      <c r="X179" s="403"/>
      <c r="Y179" s="403"/>
      <c r="Z179" s="403"/>
      <c r="AA179" s="403"/>
      <c r="AB179" s="403"/>
      <c r="AC179" s="403"/>
      <c r="AD179" s="403"/>
      <c r="AE179" s="403"/>
      <c r="AF179" s="403"/>
      <c r="AG179" s="403"/>
      <c r="AH179" s="403"/>
    </row>
    <row r="180" spans="1:34" s="75" customFormat="1" ht="13.15" customHeight="1" x14ac:dyDescent="0.2">
      <c r="A180" s="401" t="s">
        <v>1104</v>
      </c>
      <c r="B180" s="78"/>
      <c r="C180" s="78"/>
      <c r="D180" s="403"/>
      <c r="E180" s="403"/>
      <c r="F180" s="403"/>
      <c r="G180" s="403"/>
      <c r="H180" s="403"/>
      <c r="I180" s="403"/>
      <c r="J180" s="403"/>
      <c r="K180" s="403"/>
      <c r="L180" s="403"/>
      <c r="M180" s="403"/>
      <c r="N180" s="403"/>
      <c r="O180" s="403"/>
      <c r="P180" s="403"/>
      <c r="Q180" s="403"/>
      <c r="R180" s="403"/>
      <c r="S180" s="403"/>
      <c r="T180" s="403"/>
      <c r="U180" s="403"/>
      <c r="V180" s="403"/>
      <c r="W180" s="403"/>
      <c r="X180" s="403"/>
      <c r="Y180" s="403"/>
      <c r="Z180" s="403"/>
      <c r="AA180" s="403"/>
      <c r="AB180" s="403"/>
      <c r="AC180" s="403"/>
      <c r="AD180" s="403"/>
      <c r="AE180" s="403"/>
      <c r="AF180" s="403"/>
      <c r="AG180" s="403"/>
      <c r="AH180" s="403"/>
    </row>
    <row r="181" spans="1:34" s="75" customFormat="1" ht="13.15" customHeight="1" x14ac:dyDescent="0.2">
      <c r="A181" s="401" t="s">
        <v>1105</v>
      </c>
      <c r="B181" s="78"/>
      <c r="C181" s="78"/>
      <c r="D181" s="403"/>
      <c r="E181" s="403"/>
      <c r="F181" s="403"/>
      <c r="G181" s="403"/>
      <c r="H181" s="403"/>
      <c r="I181" s="403"/>
      <c r="J181" s="403"/>
      <c r="K181" s="403"/>
      <c r="L181" s="403"/>
      <c r="M181" s="403"/>
      <c r="N181" s="403"/>
      <c r="O181" s="403"/>
      <c r="P181" s="403"/>
      <c r="Q181" s="403"/>
      <c r="R181" s="403"/>
      <c r="S181" s="403"/>
      <c r="T181" s="403"/>
      <c r="U181" s="403"/>
      <c r="V181" s="403"/>
      <c r="W181" s="403"/>
      <c r="X181" s="403"/>
      <c r="Y181" s="403"/>
      <c r="Z181" s="403"/>
      <c r="AA181" s="403"/>
      <c r="AB181" s="403"/>
      <c r="AC181" s="403"/>
      <c r="AD181" s="403"/>
      <c r="AE181" s="403"/>
      <c r="AF181" s="403"/>
      <c r="AG181" s="403"/>
      <c r="AH181" s="403"/>
    </row>
    <row r="182" spans="1:34" s="75" customFormat="1" ht="13.15" customHeight="1" x14ac:dyDescent="0.2">
      <c r="A182" s="401" t="s">
        <v>1106</v>
      </c>
      <c r="B182" s="78"/>
      <c r="C182" s="78"/>
      <c r="D182" s="403"/>
      <c r="E182" s="403"/>
      <c r="F182" s="403"/>
      <c r="G182" s="403"/>
      <c r="H182" s="403"/>
      <c r="I182" s="403"/>
      <c r="J182" s="403"/>
      <c r="K182" s="403"/>
      <c r="L182" s="403"/>
      <c r="M182" s="403"/>
      <c r="N182" s="403"/>
      <c r="O182" s="403"/>
      <c r="P182" s="403"/>
      <c r="Q182" s="403"/>
      <c r="R182" s="403"/>
      <c r="S182" s="403"/>
      <c r="T182" s="403"/>
      <c r="U182" s="403"/>
      <c r="V182" s="403"/>
      <c r="W182" s="403"/>
      <c r="X182" s="403"/>
      <c r="Y182" s="403"/>
      <c r="Z182" s="403"/>
      <c r="AA182" s="403"/>
      <c r="AB182" s="403"/>
      <c r="AC182" s="403"/>
      <c r="AD182" s="403"/>
      <c r="AE182" s="403"/>
      <c r="AF182" s="403"/>
      <c r="AG182" s="403"/>
      <c r="AH182" s="403"/>
    </row>
    <row r="183" spans="1:34" s="75" customFormat="1" ht="13.15" customHeight="1" x14ac:dyDescent="0.2">
      <c r="A183" s="361" t="s">
        <v>1107</v>
      </c>
      <c r="B183" s="365"/>
      <c r="C183" s="365"/>
      <c r="D183" s="362">
        <f>SUM(D180:D182)</f>
        <v>0</v>
      </c>
      <c r="E183" s="366">
        <f t="shared" ref="E183:AH183" si="7">SUM(E179:E182)</f>
        <v>0</v>
      </c>
      <c r="F183" s="366">
        <f t="shared" si="7"/>
        <v>0</v>
      </c>
      <c r="G183" s="366">
        <f t="shared" si="7"/>
        <v>0</v>
      </c>
      <c r="H183" s="366">
        <f t="shared" si="7"/>
        <v>0</v>
      </c>
      <c r="I183" s="366">
        <f t="shared" si="7"/>
        <v>0</v>
      </c>
      <c r="J183" s="366">
        <f t="shared" si="7"/>
        <v>0</v>
      </c>
      <c r="K183" s="366">
        <f t="shared" si="7"/>
        <v>0</v>
      </c>
      <c r="L183" s="366">
        <f t="shared" si="7"/>
        <v>0</v>
      </c>
      <c r="M183" s="366">
        <f t="shared" si="7"/>
        <v>0</v>
      </c>
      <c r="N183" s="366">
        <f t="shared" si="7"/>
        <v>0</v>
      </c>
      <c r="O183" s="366">
        <f t="shared" si="7"/>
        <v>0</v>
      </c>
      <c r="P183" s="366">
        <f t="shared" si="7"/>
        <v>0</v>
      </c>
      <c r="Q183" s="366">
        <f t="shared" si="7"/>
        <v>0</v>
      </c>
      <c r="R183" s="366">
        <f t="shared" si="7"/>
        <v>0</v>
      </c>
      <c r="S183" s="366">
        <f t="shared" si="7"/>
        <v>0</v>
      </c>
      <c r="T183" s="366">
        <f t="shared" si="7"/>
        <v>0</v>
      </c>
      <c r="U183" s="366">
        <f t="shared" si="7"/>
        <v>0</v>
      </c>
      <c r="V183" s="366">
        <f t="shared" si="7"/>
        <v>0</v>
      </c>
      <c r="W183" s="366">
        <f t="shared" si="7"/>
        <v>0</v>
      </c>
      <c r="X183" s="366">
        <f t="shared" si="7"/>
        <v>0</v>
      </c>
      <c r="Y183" s="366">
        <f t="shared" si="7"/>
        <v>0</v>
      </c>
      <c r="Z183" s="366">
        <f t="shared" si="7"/>
        <v>0</v>
      </c>
      <c r="AA183" s="366">
        <f t="shared" si="7"/>
        <v>0</v>
      </c>
      <c r="AB183" s="366">
        <f t="shared" si="7"/>
        <v>0</v>
      </c>
      <c r="AC183" s="366">
        <f t="shared" si="7"/>
        <v>0</v>
      </c>
      <c r="AD183" s="366">
        <f t="shared" si="7"/>
        <v>0</v>
      </c>
      <c r="AE183" s="366">
        <f t="shared" si="7"/>
        <v>0</v>
      </c>
      <c r="AF183" s="366">
        <f t="shared" si="7"/>
        <v>0</v>
      </c>
      <c r="AG183" s="366">
        <f t="shared" si="7"/>
        <v>0</v>
      </c>
      <c r="AH183" s="366">
        <f t="shared" si="7"/>
        <v>0</v>
      </c>
    </row>
    <row r="184" spans="1:34" s="75" customFormat="1" ht="13.15" customHeight="1" x14ac:dyDescent="0.2">
      <c r="A184" s="401"/>
      <c r="B184" s="78"/>
      <c r="C184" s="78"/>
      <c r="D184" s="400"/>
      <c r="E184" s="400"/>
      <c r="F184" s="400"/>
      <c r="G184" s="400"/>
      <c r="H184" s="400"/>
      <c r="I184" s="400"/>
      <c r="J184" s="400"/>
      <c r="K184" s="400"/>
      <c r="L184" s="400"/>
      <c r="M184" s="400"/>
      <c r="N184" s="400"/>
      <c r="O184" s="400"/>
      <c r="P184" s="400"/>
      <c r="Q184" s="400"/>
      <c r="R184" s="400"/>
      <c r="S184" s="400"/>
      <c r="T184" s="400"/>
      <c r="U184" s="400"/>
      <c r="V184" s="400"/>
      <c r="W184" s="400"/>
      <c r="X184" s="400"/>
      <c r="Y184" s="400"/>
      <c r="Z184" s="400"/>
      <c r="AA184" s="400"/>
      <c r="AB184" s="400"/>
      <c r="AC184" s="400"/>
      <c r="AD184" s="400"/>
      <c r="AE184" s="400"/>
      <c r="AF184" s="400"/>
      <c r="AG184" s="400"/>
      <c r="AH184" s="401"/>
    </row>
    <row r="185" spans="1:34" s="75" customFormat="1" ht="13.15" customHeight="1" x14ac:dyDescent="0.2">
      <c r="A185" s="401"/>
      <c r="B185" s="78"/>
      <c r="C185" s="78"/>
      <c r="D185" s="400"/>
      <c r="E185" s="400"/>
      <c r="F185" s="400"/>
      <c r="G185" s="400"/>
      <c r="H185" s="400"/>
      <c r="I185" s="400"/>
      <c r="J185" s="400"/>
      <c r="K185" s="400"/>
      <c r="L185" s="400"/>
      <c r="M185" s="400"/>
      <c r="N185" s="400"/>
      <c r="O185" s="400"/>
      <c r="P185" s="400"/>
      <c r="Q185" s="400"/>
      <c r="R185" s="400"/>
      <c r="S185" s="400"/>
      <c r="T185" s="400"/>
      <c r="U185" s="400"/>
      <c r="V185" s="400"/>
      <c r="W185" s="400"/>
      <c r="X185" s="400"/>
      <c r="Y185" s="400"/>
      <c r="Z185" s="400"/>
      <c r="AA185" s="400"/>
      <c r="AB185" s="400"/>
      <c r="AC185" s="400"/>
      <c r="AD185" s="400"/>
      <c r="AE185" s="400"/>
      <c r="AF185" s="400"/>
      <c r="AG185" s="400"/>
      <c r="AH185" s="401"/>
    </row>
    <row r="186" spans="1:34" s="75" customFormat="1" ht="13.15" customHeight="1" x14ac:dyDescent="0.2">
      <c r="A186" s="370" t="s">
        <v>1108</v>
      </c>
      <c r="B186" s="368"/>
      <c r="C186" s="368"/>
      <c r="D186" s="518"/>
      <c r="E186" s="369">
        <v>1</v>
      </c>
      <c r="F186" s="369">
        <v>2</v>
      </c>
      <c r="G186" s="369">
        <v>3</v>
      </c>
      <c r="H186" s="369">
        <v>4</v>
      </c>
      <c r="I186" s="369">
        <v>5</v>
      </c>
      <c r="J186" s="369">
        <v>6</v>
      </c>
      <c r="K186" s="369">
        <v>7</v>
      </c>
      <c r="L186" s="369">
        <v>8</v>
      </c>
      <c r="M186" s="369">
        <v>9</v>
      </c>
      <c r="N186" s="369">
        <v>10</v>
      </c>
      <c r="O186" s="369">
        <v>11</v>
      </c>
      <c r="P186" s="369">
        <v>12</v>
      </c>
      <c r="Q186" s="369">
        <v>13</v>
      </c>
      <c r="R186" s="369">
        <v>14</v>
      </c>
      <c r="S186" s="369">
        <v>15</v>
      </c>
      <c r="T186" s="369">
        <v>16</v>
      </c>
      <c r="U186" s="369">
        <v>17</v>
      </c>
      <c r="V186" s="369">
        <v>18</v>
      </c>
      <c r="W186" s="369">
        <v>19</v>
      </c>
      <c r="X186" s="369">
        <v>20</v>
      </c>
      <c r="Y186" s="369">
        <v>21</v>
      </c>
      <c r="Z186" s="369">
        <v>22</v>
      </c>
      <c r="AA186" s="369">
        <v>23</v>
      </c>
      <c r="AB186" s="369">
        <v>24</v>
      </c>
      <c r="AC186" s="369">
        <v>25</v>
      </c>
      <c r="AD186" s="369">
        <v>26</v>
      </c>
      <c r="AE186" s="369">
        <v>27</v>
      </c>
      <c r="AF186" s="369">
        <v>28</v>
      </c>
      <c r="AG186" s="369">
        <v>29</v>
      </c>
      <c r="AH186" s="369">
        <v>30</v>
      </c>
    </row>
    <row r="187" spans="1:34" s="75" customFormat="1" ht="13.15" customHeight="1" x14ac:dyDescent="0.2">
      <c r="A187" s="401" t="s">
        <v>1109</v>
      </c>
      <c r="B187" s="78"/>
      <c r="C187" s="78"/>
      <c r="D187" s="400"/>
      <c r="E187" s="403"/>
      <c r="F187" s="403"/>
      <c r="G187" s="403"/>
      <c r="H187" s="403"/>
      <c r="I187" s="403"/>
      <c r="J187" s="403"/>
      <c r="K187" s="403"/>
      <c r="L187" s="403"/>
      <c r="M187" s="403"/>
      <c r="N187" s="403"/>
      <c r="O187" s="403"/>
      <c r="P187" s="403"/>
      <c r="Q187" s="403"/>
      <c r="R187" s="403"/>
      <c r="S187" s="403"/>
      <c r="T187" s="403"/>
      <c r="U187" s="403"/>
      <c r="V187" s="403"/>
      <c r="W187" s="403"/>
      <c r="X187" s="403"/>
      <c r="Y187" s="403"/>
      <c r="Z187" s="403"/>
      <c r="AA187" s="403"/>
      <c r="AB187" s="403"/>
      <c r="AC187" s="403"/>
      <c r="AD187" s="403"/>
      <c r="AE187" s="403"/>
      <c r="AF187" s="403"/>
      <c r="AG187" s="403"/>
      <c r="AH187" s="403"/>
    </row>
    <row r="188" spans="1:34" s="75" customFormat="1" ht="13.15" customHeight="1" x14ac:dyDescent="0.2">
      <c r="A188" s="401" t="s">
        <v>1110</v>
      </c>
      <c r="B188" s="78"/>
      <c r="C188" s="78"/>
      <c r="D188" s="162"/>
      <c r="E188" s="403"/>
      <c r="F188" s="403"/>
      <c r="G188" s="403"/>
      <c r="H188" s="403"/>
      <c r="I188" s="403"/>
      <c r="J188" s="403"/>
      <c r="K188" s="403"/>
      <c r="L188" s="403"/>
      <c r="M188" s="403"/>
      <c r="N188" s="403"/>
      <c r="O188" s="403"/>
      <c r="P188" s="403"/>
      <c r="Q188" s="403"/>
      <c r="R188" s="403"/>
      <c r="S188" s="403"/>
      <c r="T188" s="403"/>
      <c r="U188" s="403"/>
      <c r="V188" s="403"/>
      <c r="W188" s="403"/>
      <c r="X188" s="403"/>
      <c r="Y188" s="403"/>
      <c r="Z188" s="403"/>
      <c r="AA188" s="403"/>
      <c r="AB188" s="403"/>
      <c r="AC188" s="403"/>
      <c r="AD188" s="403"/>
      <c r="AE188" s="403"/>
      <c r="AF188" s="403"/>
      <c r="AG188" s="403"/>
      <c r="AH188" s="403"/>
    </row>
    <row r="189" spans="1:34" s="75" customFormat="1" ht="13.15" customHeight="1" x14ac:dyDescent="0.2">
      <c r="A189" s="361" t="s">
        <v>1111</v>
      </c>
      <c r="B189" s="365"/>
      <c r="C189" s="365"/>
      <c r="D189" s="362"/>
      <c r="E189" s="366">
        <f>SUM(E187:E188)</f>
        <v>0</v>
      </c>
      <c r="F189" s="366">
        <f t="shared" ref="F189:AH189" si="8">SUM(F187:F188)</f>
        <v>0</v>
      </c>
      <c r="G189" s="366">
        <f t="shared" si="8"/>
        <v>0</v>
      </c>
      <c r="H189" s="366">
        <f t="shared" si="8"/>
        <v>0</v>
      </c>
      <c r="I189" s="366">
        <f t="shared" si="8"/>
        <v>0</v>
      </c>
      <c r="J189" s="366">
        <f t="shared" si="8"/>
        <v>0</v>
      </c>
      <c r="K189" s="366">
        <f t="shared" si="8"/>
        <v>0</v>
      </c>
      <c r="L189" s="366">
        <f t="shared" si="8"/>
        <v>0</v>
      </c>
      <c r="M189" s="366">
        <f t="shared" si="8"/>
        <v>0</v>
      </c>
      <c r="N189" s="366">
        <f t="shared" si="8"/>
        <v>0</v>
      </c>
      <c r="O189" s="366">
        <f t="shared" si="8"/>
        <v>0</v>
      </c>
      <c r="P189" s="366">
        <f t="shared" si="8"/>
        <v>0</v>
      </c>
      <c r="Q189" s="366">
        <f t="shared" si="8"/>
        <v>0</v>
      </c>
      <c r="R189" s="366">
        <f t="shared" si="8"/>
        <v>0</v>
      </c>
      <c r="S189" s="366">
        <f t="shared" si="8"/>
        <v>0</v>
      </c>
      <c r="T189" s="366">
        <f t="shared" si="8"/>
        <v>0</v>
      </c>
      <c r="U189" s="366">
        <f t="shared" si="8"/>
        <v>0</v>
      </c>
      <c r="V189" s="366">
        <f t="shared" si="8"/>
        <v>0</v>
      </c>
      <c r="W189" s="366">
        <f t="shared" si="8"/>
        <v>0</v>
      </c>
      <c r="X189" s="366">
        <f t="shared" si="8"/>
        <v>0</v>
      </c>
      <c r="Y189" s="366">
        <f t="shared" si="8"/>
        <v>0</v>
      </c>
      <c r="Z189" s="366">
        <f t="shared" si="8"/>
        <v>0</v>
      </c>
      <c r="AA189" s="366">
        <f t="shared" si="8"/>
        <v>0</v>
      </c>
      <c r="AB189" s="366">
        <f t="shared" si="8"/>
        <v>0</v>
      </c>
      <c r="AC189" s="366">
        <f t="shared" si="8"/>
        <v>0</v>
      </c>
      <c r="AD189" s="366">
        <f t="shared" si="8"/>
        <v>0</v>
      </c>
      <c r="AE189" s="366">
        <f t="shared" si="8"/>
        <v>0</v>
      </c>
      <c r="AF189" s="366">
        <f t="shared" si="8"/>
        <v>0</v>
      </c>
      <c r="AG189" s="366">
        <f t="shared" si="8"/>
        <v>0</v>
      </c>
      <c r="AH189" s="366">
        <f t="shared" si="8"/>
        <v>0</v>
      </c>
    </row>
  </sheetData>
  <pageMargins left="0.511811024" right="0.511811024" top="0.78740157499999996" bottom="0.78740157499999996" header="0.31496062000000002" footer="0.31496062000000002"/>
  <pageSetup paperSize="9" scale="34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Planilha20"/>
  <dimension ref="A2:M68"/>
  <sheetViews>
    <sheetView showGridLines="0" zoomScale="85" zoomScaleNormal="85" workbookViewId="0"/>
  </sheetViews>
  <sheetFormatPr defaultRowHeight="12.75" x14ac:dyDescent="0.2"/>
  <cols>
    <col min="1" max="1" width="4.7109375" style="20" bestFit="1" customWidth="1"/>
    <col min="2" max="2" width="62.28515625" style="20" customWidth="1"/>
    <col min="3" max="3" width="13.28515625" style="20" customWidth="1"/>
    <col min="4" max="4" width="13.42578125" style="20" bestFit="1" customWidth="1"/>
    <col min="5" max="5" width="17.7109375" style="20" bestFit="1" customWidth="1"/>
    <col min="6" max="6" width="15.42578125" style="20" customWidth="1"/>
    <col min="7" max="7" width="5.42578125" customWidth="1"/>
    <col min="8" max="8" width="4.7109375" style="20" bestFit="1" customWidth="1"/>
    <col min="9" max="9" width="62.28515625" style="20" bestFit="1" customWidth="1"/>
    <col min="10" max="10" width="13.28515625" style="20" customWidth="1"/>
    <col min="11" max="11" width="13.42578125" style="20" bestFit="1" customWidth="1"/>
    <col min="12" max="12" width="17.7109375" style="20" bestFit="1" customWidth="1"/>
    <col min="13" max="13" width="15.42578125" style="20" customWidth="1"/>
  </cols>
  <sheetData>
    <row r="2" spans="1:13" ht="21.4" customHeight="1" thickBot="1" x14ac:dyDescent="0.25">
      <c r="A2" s="670" t="s">
        <v>1112</v>
      </c>
      <c r="B2" s="671"/>
      <c r="C2" s="671"/>
      <c r="D2" s="671"/>
      <c r="E2" s="671"/>
      <c r="F2" s="672"/>
      <c r="H2" s="670" t="s">
        <v>1113</v>
      </c>
      <c r="I2" s="671"/>
      <c r="J2" s="671"/>
      <c r="K2" s="671"/>
      <c r="L2" s="671"/>
      <c r="M2" s="672"/>
    </row>
    <row r="3" spans="1:13" ht="13.15" customHeight="1" thickBot="1" x14ac:dyDescent="0.25">
      <c r="A3" s="334" t="s">
        <v>1114</v>
      </c>
      <c r="B3" s="334" t="s">
        <v>1115</v>
      </c>
      <c r="C3" s="335" t="s">
        <v>1116</v>
      </c>
      <c r="D3" s="335" t="s">
        <v>1117</v>
      </c>
      <c r="E3" s="335" t="s">
        <v>1118</v>
      </c>
      <c r="F3" s="336" t="s">
        <v>1119</v>
      </c>
      <c r="H3" s="334" t="s">
        <v>1114</v>
      </c>
      <c r="I3" s="334" t="s">
        <v>1115</v>
      </c>
      <c r="J3" s="335" t="s">
        <v>1116</v>
      </c>
      <c r="K3" s="335" t="s">
        <v>1117</v>
      </c>
      <c r="L3" s="335" t="s">
        <v>1118</v>
      </c>
      <c r="M3" s="336" t="s">
        <v>1119</v>
      </c>
    </row>
    <row r="4" spans="1:13" ht="13.15" customHeight="1" x14ac:dyDescent="0.2">
      <c r="A4" s="673" t="s">
        <v>1120</v>
      </c>
      <c r="B4" s="674"/>
      <c r="C4" s="674"/>
      <c r="D4" s="674"/>
      <c r="E4" s="674"/>
      <c r="F4" s="675"/>
      <c r="H4" s="673" t="s">
        <v>1121</v>
      </c>
      <c r="I4" s="674"/>
      <c r="J4" s="674"/>
      <c r="K4" s="674"/>
      <c r="L4" s="674"/>
      <c r="M4" s="675"/>
    </row>
    <row r="5" spans="1:13" ht="13.15" customHeight="1" x14ac:dyDescent="0.2">
      <c r="A5" s="337" t="s">
        <v>1122</v>
      </c>
      <c r="B5" s="676" t="s">
        <v>1123</v>
      </c>
      <c r="C5" s="677"/>
      <c r="D5" s="677"/>
      <c r="E5" s="677"/>
      <c r="F5" s="678"/>
      <c r="H5" s="338" t="s">
        <v>7</v>
      </c>
      <c r="I5" s="339" t="s">
        <v>1124</v>
      </c>
      <c r="J5" s="340" t="s">
        <v>1125</v>
      </c>
      <c r="K5" s="341"/>
      <c r="L5" s="342"/>
      <c r="M5" s="343"/>
    </row>
    <row r="6" spans="1:13" ht="13.15" customHeight="1" x14ac:dyDescent="0.2">
      <c r="A6" s="338" t="s">
        <v>7</v>
      </c>
      <c r="B6" s="339" t="s">
        <v>1126</v>
      </c>
      <c r="C6" s="340" t="s">
        <v>1127</v>
      </c>
      <c r="D6" s="344"/>
      <c r="E6" s="342"/>
      <c r="F6" s="343"/>
      <c r="H6" s="338" t="s">
        <v>10</v>
      </c>
      <c r="I6" s="339" t="s">
        <v>1128</v>
      </c>
      <c r="J6" s="340" t="s">
        <v>1125</v>
      </c>
      <c r="K6" s="341"/>
      <c r="L6" s="342"/>
      <c r="M6" s="343"/>
    </row>
    <row r="7" spans="1:13" ht="13.15" customHeight="1" x14ac:dyDescent="0.2">
      <c r="A7" s="338" t="s">
        <v>10</v>
      </c>
      <c r="B7" s="339" t="s">
        <v>1129</v>
      </c>
      <c r="C7" s="340" t="s">
        <v>1127</v>
      </c>
      <c r="D7" s="344"/>
      <c r="E7" s="342"/>
      <c r="F7" s="343"/>
      <c r="H7" s="338" t="s">
        <v>13</v>
      </c>
      <c r="I7" s="339" t="s">
        <v>1130</v>
      </c>
      <c r="J7" s="340" t="s">
        <v>1125</v>
      </c>
      <c r="K7" s="341"/>
      <c r="L7" s="342"/>
      <c r="M7" s="343"/>
    </row>
    <row r="8" spans="1:13" ht="13.15" customHeight="1" x14ac:dyDescent="0.2">
      <c r="A8" s="338" t="s">
        <v>13</v>
      </c>
      <c r="B8" s="339" t="s">
        <v>1131</v>
      </c>
      <c r="C8" s="340" t="s">
        <v>1127</v>
      </c>
      <c r="D8" s="344"/>
      <c r="E8" s="342"/>
      <c r="F8" s="343"/>
      <c r="H8" s="338" t="s">
        <v>15</v>
      </c>
      <c r="I8" s="339" t="s">
        <v>1132</v>
      </c>
      <c r="J8" s="340" t="s">
        <v>1125</v>
      </c>
      <c r="K8" s="341"/>
      <c r="L8" s="342"/>
      <c r="M8" s="343"/>
    </row>
    <row r="9" spans="1:13" ht="13.15" customHeight="1" x14ac:dyDescent="0.2">
      <c r="A9" s="338" t="s">
        <v>15</v>
      </c>
      <c r="B9" s="339" t="s">
        <v>1133</v>
      </c>
      <c r="C9" s="340" t="s">
        <v>1127</v>
      </c>
      <c r="D9" s="344"/>
      <c r="E9" s="342"/>
      <c r="F9" s="343"/>
      <c r="H9" s="338" t="s">
        <v>17</v>
      </c>
      <c r="I9" s="339" t="s">
        <v>1134</v>
      </c>
      <c r="J9" s="340" t="s">
        <v>1125</v>
      </c>
      <c r="K9" s="341"/>
      <c r="L9" s="342"/>
      <c r="M9" s="343"/>
    </row>
    <row r="10" spans="1:13" s="68" customFormat="1" ht="13.15" customHeight="1" x14ac:dyDescent="0.2">
      <c r="A10" s="653" t="s">
        <v>1135</v>
      </c>
      <c r="B10" s="654"/>
      <c r="C10" s="654"/>
      <c r="D10" s="654"/>
      <c r="E10" s="654"/>
      <c r="F10" s="345">
        <f>SUM(F6:F9)</f>
        <v>0</v>
      </c>
      <c r="H10" s="338" t="s">
        <v>19</v>
      </c>
      <c r="I10" s="339" t="s">
        <v>1136</v>
      </c>
      <c r="J10" s="340" t="s">
        <v>1125</v>
      </c>
      <c r="K10" s="341"/>
      <c r="L10" s="342"/>
      <c r="M10" s="343"/>
    </row>
    <row r="11" spans="1:13" s="68" customFormat="1" ht="13.15" customHeight="1" x14ac:dyDescent="0.2">
      <c r="A11" s="655" t="s">
        <v>1137</v>
      </c>
      <c r="B11" s="656"/>
      <c r="C11" s="656"/>
      <c r="D11" s="656"/>
      <c r="E11" s="656"/>
      <c r="F11" s="657"/>
      <c r="H11" s="338" t="s">
        <v>21</v>
      </c>
      <c r="I11" s="339" t="s">
        <v>1138</v>
      </c>
      <c r="J11" s="340" t="s">
        <v>1125</v>
      </c>
      <c r="K11" s="341"/>
      <c r="L11" s="342"/>
      <c r="M11" s="343"/>
    </row>
    <row r="12" spans="1:13" s="68" customFormat="1" ht="13.15" customHeight="1" x14ac:dyDescent="0.2">
      <c r="A12" s="346" t="s">
        <v>49</v>
      </c>
      <c r="B12" s="667" t="s">
        <v>1139</v>
      </c>
      <c r="C12" s="668"/>
      <c r="D12" s="669"/>
      <c r="E12" s="347"/>
      <c r="F12" s="343"/>
      <c r="H12" s="338" t="s">
        <v>23</v>
      </c>
      <c r="I12" s="339" t="s">
        <v>1140</v>
      </c>
      <c r="J12" s="340" t="s">
        <v>1125</v>
      </c>
      <c r="K12" s="341"/>
      <c r="L12" s="342"/>
      <c r="M12" s="343"/>
    </row>
    <row r="13" spans="1:13" s="68" customFormat="1" ht="13.15" customHeight="1" x14ac:dyDescent="0.2">
      <c r="A13" s="653" t="s">
        <v>1141</v>
      </c>
      <c r="B13" s="654"/>
      <c r="C13" s="654"/>
      <c r="D13" s="654"/>
      <c r="E13" s="654"/>
      <c r="F13" s="345">
        <f>F12</f>
        <v>0</v>
      </c>
      <c r="H13" s="338" t="s">
        <v>26</v>
      </c>
      <c r="I13" s="339" t="s">
        <v>1142</v>
      </c>
      <c r="J13" s="340" t="s">
        <v>1125</v>
      </c>
      <c r="K13" s="341"/>
      <c r="L13" s="342"/>
      <c r="M13" s="343"/>
    </row>
    <row r="14" spans="1:13" s="68" customFormat="1" ht="13.15" customHeight="1" x14ac:dyDescent="0.2">
      <c r="A14" s="655" t="s">
        <v>1143</v>
      </c>
      <c r="B14" s="656"/>
      <c r="C14" s="656"/>
      <c r="D14" s="656"/>
      <c r="E14" s="656"/>
      <c r="F14" s="657"/>
      <c r="H14" s="338" t="s">
        <v>28</v>
      </c>
      <c r="I14" s="339" t="s">
        <v>1144</v>
      </c>
      <c r="J14" s="340" t="s">
        <v>1125</v>
      </c>
      <c r="K14" s="341"/>
      <c r="L14" s="342"/>
      <c r="M14" s="343"/>
    </row>
    <row r="15" spans="1:13" s="68" customFormat="1" ht="13.15" customHeight="1" x14ac:dyDescent="0.2">
      <c r="A15" s="346" t="s">
        <v>66</v>
      </c>
      <c r="B15" s="339" t="s">
        <v>1126</v>
      </c>
      <c r="C15" s="340" t="s">
        <v>1127</v>
      </c>
      <c r="D15" s="344"/>
      <c r="E15" s="342"/>
      <c r="F15" s="343"/>
      <c r="H15" s="338" t="s">
        <v>30</v>
      </c>
      <c r="I15" s="339" t="s">
        <v>1145</v>
      </c>
      <c r="J15" s="340" t="s">
        <v>1125</v>
      </c>
      <c r="K15" s="341"/>
      <c r="L15" s="342"/>
      <c r="M15" s="343"/>
    </row>
    <row r="16" spans="1:13" s="68" customFormat="1" ht="13.15" customHeight="1" x14ac:dyDescent="0.2">
      <c r="A16" s="346" t="s">
        <v>69</v>
      </c>
      <c r="B16" s="339" t="s">
        <v>1129</v>
      </c>
      <c r="C16" s="340" t="s">
        <v>1127</v>
      </c>
      <c r="D16" s="344"/>
      <c r="E16" s="342"/>
      <c r="F16" s="343"/>
      <c r="H16" s="653" t="s">
        <v>1135</v>
      </c>
      <c r="I16" s="654"/>
      <c r="J16" s="654"/>
      <c r="K16" s="654"/>
      <c r="L16" s="654"/>
      <c r="M16" s="345">
        <f>SUM(M5:M15)</f>
        <v>0</v>
      </c>
    </row>
    <row r="17" spans="1:13" s="68" customFormat="1" ht="13.15" customHeight="1" x14ac:dyDescent="0.2">
      <c r="A17" s="346" t="s">
        <v>71</v>
      </c>
      <c r="B17" s="339" t="s">
        <v>1131</v>
      </c>
      <c r="C17" s="340" t="s">
        <v>1127</v>
      </c>
      <c r="D17" s="344"/>
      <c r="E17" s="342"/>
      <c r="F17" s="343"/>
      <c r="H17" s="655" t="s">
        <v>1146</v>
      </c>
      <c r="I17" s="656"/>
      <c r="J17" s="656"/>
      <c r="K17" s="656"/>
      <c r="L17" s="656"/>
      <c r="M17" s="657"/>
    </row>
    <row r="18" spans="1:13" s="68" customFormat="1" ht="13.15" customHeight="1" x14ac:dyDescent="0.2">
      <c r="A18" s="346" t="s">
        <v>73</v>
      </c>
      <c r="B18" s="339" t="s">
        <v>1133</v>
      </c>
      <c r="C18" s="340" t="s">
        <v>1127</v>
      </c>
      <c r="D18" s="344"/>
      <c r="E18" s="342"/>
      <c r="F18" s="343"/>
      <c r="H18" s="346" t="s">
        <v>49</v>
      </c>
      <c r="I18" s="658" t="s">
        <v>1147</v>
      </c>
      <c r="J18" s="659"/>
      <c r="K18" s="660"/>
      <c r="L18" s="342"/>
      <c r="M18" s="343"/>
    </row>
    <row r="19" spans="1:13" s="68" customFormat="1" ht="13.15" customHeight="1" x14ac:dyDescent="0.2">
      <c r="A19" s="653" t="s">
        <v>1148</v>
      </c>
      <c r="B19" s="654"/>
      <c r="C19" s="654"/>
      <c r="D19" s="654"/>
      <c r="E19" s="654"/>
      <c r="F19" s="345">
        <f>SUM(F15:F18)</f>
        <v>0</v>
      </c>
      <c r="H19" s="653" t="s">
        <v>1141</v>
      </c>
      <c r="I19" s="654"/>
      <c r="J19" s="654"/>
      <c r="K19" s="654"/>
      <c r="L19" s="654"/>
      <c r="M19" s="345"/>
    </row>
    <row r="20" spans="1:13" s="68" customFormat="1" ht="13.15" customHeight="1" x14ac:dyDescent="0.2">
      <c r="A20" s="655" t="s">
        <v>1149</v>
      </c>
      <c r="B20" s="656"/>
      <c r="C20" s="656"/>
      <c r="D20" s="656"/>
      <c r="E20" s="656"/>
      <c r="F20" s="657"/>
      <c r="H20" s="653" t="s">
        <v>1150</v>
      </c>
      <c r="I20" s="654"/>
      <c r="J20" s="654"/>
      <c r="K20" s="654"/>
      <c r="L20" s="654"/>
      <c r="M20" s="345"/>
    </row>
    <row r="21" spans="1:13" s="68" customFormat="1" ht="13.15" customHeight="1" x14ac:dyDescent="0.2">
      <c r="A21" s="346" t="s">
        <v>80</v>
      </c>
      <c r="B21" s="339" t="s">
        <v>1126</v>
      </c>
      <c r="C21" s="340" t="s">
        <v>1127</v>
      </c>
      <c r="D21" s="344"/>
      <c r="E21" s="342"/>
      <c r="F21" s="343"/>
      <c r="H21" s="477"/>
      <c r="I21" s="477"/>
      <c r="J21" s="477"/>
      <c r="K21" s="519"/>
      <c r="L21" s="477"/>
      <c r="M21" s="477"/>
    </row>
    <row r="22" spans="1:13" s="68" customFormat="1" ht="13.15" customHeight="1" x14ac:dyDescent="0.25">
      <c r="A22" s="346" t="s">
        <v>82</v>
      </c>
      <c r="B22" s="339" t="s">
        <v>1129</v>
      </c>
      <c r="C22" s="340" t="s">
        <v>1127</v>
      </c>
      <c r="D22" s="344"/>
      <c r="E22" s="342"/>
      <c r="F22" s="343"/>
      <c r="H22" s="477"/>
      <c r="I22" s="348"/>
      <c r="J22" s="477"/>
      <c r="K22" s="349"/>
      <c r="L22" s="350" t="s">
        <v>1151</v>
      </c>
      <c r="M22" s="351">
        <f>M20</f>
        <v>0</v>
      </c>
    </row>
    <row r="23" spans="1:13" s="68" customFormat="1" ht="13.15" customHeight="1" x14ac:dyDescent="0.25">
      <c r="A23" s="346" t="s">
        <v>84</v>
      </c>
      <c r="B23" s="339" t="s">
        <v>1131</v>
      </c>
      <c r="C23" s="340" t="s">
        <v>1127</v>
      </c>
      <c r="D23" s="344"/>
      <c r="E23" s="342"/>
      <c r="F23" s="343"/>
      <c r="H23" s="477"/>
      <c r="I23" s="477"/>
      <c r="J23" s="477"/>
      <c r="K23" s="352"/>
      <c r="L23" s="353"/>
      <c r="M23" s="351"/>
    </row>
    <row r="24" spans="1:13" s="68" customFormat="1" ht="13.15" customHeight="1" x14ac:dyDescent="0.25">
      <c r="A24" s="346" t="s">
        <v>1152</v>
      </c>
      <c r="B24" s="339" t="s">
        <v>1133</v>
      </c>
      <c r="C24" s="340" t="s">
        <v>1127</v>
      </c>
      <c r="D24" s="344"/>
      <c r="E24" s="342"/>
      <c r="F24" s="343"/>
      <c r="H24" s="477"/>
      <c r="I24" s="477"/>
      <c r="J24" s="477"/>
      <c r="K24" s="477"/>
      <c r="L24" s="354" t="s">
        <v>1153</v>
      </c>
      <c r="M24" s="351">
        <f>M22*12</f>
        <v>0</v>
      </c>
    </row>
    <row r="25" spans="1:13" s="68" customFormat="1" ht="13.15" customHeight="1" x14ac:dyDescent="0.2">
      <c r="A25" s="653" t="s">
        <v>1154</v>
      </c>
      <c r="B25" s="654"/>
      <c r="C25" s="654"/>
      <c r="D25" s="654"/>
      <c r="E25" s="654"/>
      <c r="F25" s="345">
        <f>SUM(F21:F24)</f>
        <v>0</v>
      </c>
      <c r="H25" s="477"/>
      <c r="I25" s="477"/>
      <c r="J25" s="477"/>
      <c r="K25" s="477"/>
      <c r="L25" s="477"/>
      <c r="M25" s="477"/>
    </row>
    <row r="26" spans="1:13" s="68" customFormat="1" ht="13.15" customHeight="1" x14ac:dyDescent="0.2">
      <c r="A26" s="661" t="s">
        <v>1155</v>
      </c>
      <c r="B26" s="662"/>
      <c r="C26" s="662"/>
      <c r="D26" s="662"/>
      <c r="E26" s="662"/>
      <c r="F26" s="663"/>
      <c r="H26" s="477"/>
      <c r="I26" s="520"/>
      <c r="J26" s="520"/>
      <c r="K26" s="477"/>
      <c r="L26" s="477"/>
      <c r="M26" s="477"/>
    </row>
    <row r="27" spans="1:13" s="68" customFormat="1" ht="13.15" customHeight="1" x14ac:dyDescent="0.2">
      <c r="A27" s="338" t="s">
        <v>162</v>
      </c>
      <c r="B27" s="355" t="s">
        <v>1156</v>
      </c>
      <c r="C27" s="340" t="s">
        <v>1157</v>
      </c>
      <c r="D27" s="344"/>
      <c r="E27" s="342"/>
      <c r="F27" s="343"/>
      <c r="H27" s="477"/>
      <c r="I27" s="356"/>
      <c r="J27" s="477"/>
      <c r="K27" s="477"/>
      <c r="L27" s="477"/>
      <c r="M27" s="477"/>
    </row>
    <row r="28" spans="1:13" s="68" customFormat="1" ht="13.15" customHeight="1" x14ac:dyDescent="0.2">
      <c r="A28" s="338" t="s">
        <v>164</v>
      </c>
      <c r="B28" s="355" t="s">
        <v>1158</v>
      </c>
      <c r="C28" s="340" t="s">
        <v>1157</v>
      </c>
      <c r="D28" s="344"/>
      <c r="E28" s="342"/>
      <c r="F28" s="343"/>
      <c r="H28" s="477"/>
      <c r="I28" s="356"/>
      <c r="J28" s="477"/>
      <c r="K28" s="477"/>
      <c r="L28" s="477"/>
      <c r="M28" s="477"/>
    </row>
    <row r="29" spans="1:13" s="68" customFormat="1" ht="13.15" customHeight="1" x14ac:dyDescent="0.2">
      <c r="A29" s="338" t="s">
        <v>166</v>
      </c>
      <c r="B29" s="355" t="s">
        <v>1159</v>
      </c>
      <c r="C29" s="340" t="s">
        <v>1157</v>
      </c>
      <c r="D29" s="344"/>
      <c r="E29" s="342"/>
      <c r="F29" s="343"/>
      <c r="H29" s="477"/>
      <c r="I29" s="356"/>
      <c r="J29" s="477"/>
      <c r="K29" s="477"/>
      <c r="L29" s="477"/>
      <c r="M29" s="477"/>
    </row>
    <row r="30" spans="1:13" s="68" customFormat="1" ht="13.15" customHeight="1" x14ac:dyDescent="0.2">
      <c r="A30" s="338" t="s">
        <v>168</v>
      </c>
      <c r="B30" s="355" t="s">
        <v>1160</v>
      </c>
      <c r="C30" s="340" t="s">
        <v>1157</v>
      </c>
      <c r="D30" s="344"/>
      <c r="E30" s="342"/>
      <c r="F30" s="343"/>
      <c r="H30" s="477"/>
      <c r="K30" s="477"/>
      <c r="L30" s="477"/>
      <c r="M30" s="477"/>
    </row>
    <row r="31" spans="1:13" s="68" customFormat="1" ht="13.15" customHeight="1" x14ac:dyDescent="0.2">
      <c r="A31" s="338" t="s">
        <v>170</v>
      </c>
      <c r="B31" s="355" t="s">
        <v>1161</v>
      </c>
      <c r="C31" s="340" t="s">
        <v>1157</v>
      </c>
      <c r="D31" s="344"/>
      <c r="E31" s="342"/>
      <c r="F31" s="343"/>
      <c r="H31" s="477"/>
      <c r="K31" s="477"/>
      <c r="L31" s="477"/>
      <c r="M31" s="477"/>
    </row>
    <row r="32" spans="1:13" s="68" customFormat="1" ht="13.15" customHeight="1" x14ac:dyDescent="0.2">
      <c r="A32" s="338" t="s">
        <v>172</v>
      </c>
      <c r="B32" s="355" t="s">
        <v>1162</v>
      </c>
      <c r="C32" s="340" t="s">
        <v>1157</v>
      </c>
      <c r="D32" s="344"/>
      <c r="E32" s="342"/>
      <c r="F32" s="343"/>
      <c r="H32" s="477"/>
      <c r="I32" s="356"/>
      <c r="J32" s="477"/>
      <c r="K32" s="477"/>
      <c r="L32" s="477"/>
      <c r="M32" s="477"/>
    </row>
    <row r="33" spans="1:10" s="68" customFormat="1" ht="13.15" customHeight="1" x14ac:dyDescent="0.2">
      <c r="A33" s="664" t="s">
        <v>1163</v>
      </c>
      <c r="B33" s="665"/>
      <c r="C33" s="665"/>
      <c r="D33" s="665"/>
      <c r="E33" s="666"/>
      <c r="F33" s="345">
        <f>SUM(F27:F32)</f>
        <v>0</v>
      </c>
      <c r="H33" s="477"/>
      <c r="I33" s="477"/>
      <c r="J33" s="477"/>
    </row>
    <row r="34" spans="1:10" s="68" customFormat="1" ht="13.15" customHeight="1" x14ac:dyDescent="0.2">
      <c r="A34" s="655" t="s">
        <v>1164</v>
      </c>
      <c r="B34" s="656"/>
      <c r="C34" s="656"/>
      <c r="D34" s="656"/>
      <c r="E34" s="656"/>
      <c r="F34" s="657"/>
      <c r="H34" s="477"/>
      <c r="I34" s="520"/>
      <c r="J34" s="520"/>
    </row>
    <row r="35" spans="1:10" s="68" customFormat="1" ht="13.15" customHeight="1" x14ac:dyDescent="0.2">
      <c r="A35" s="346" t="s">
        <v>193</v>
      </c>
      <c r="B35" s="355" t="s">
        <v>1165</v>
      </c>
      <c r="C35" s="340" t="s">
        <v>1166</v>
      </c>
      <c r="D35" s="344">
        <v>1</v>
      </c>
      <c r="E35" s="342"/>
      <c r="F35" s="343"/>
      <c r="H35" s="477"/>
      <c r="I35" s="356"/>
      <c r="J35" s="477"/>
    </row>
    <row r="36" spans="1:10" s="68" customFormat="1" ht="13.15" customHeight="1" x14ac:dyDescent="0.2">
      <c r="A36" s="346" t="s">
        <v>195</v>
      </c>
      <c r="B36" s="355" t="s">
        <v>1167</v>
      </c>
      <c r="C36" s="340" t="s">
        <v>1166</v>
      </c>
      <c r="D36" s="344">
        <f>SUM(D6:D9)</f>
        <v>0</v>
      </c>
      <c r="E36" s="342"/>
      <c r="F36" s="343"/>
      <c r="H36" s="477"/>
      <c r="I36" s="356"/>
      <c r="J36" s="477"/>
    </row>
    <row r="37" spans="1:10" s="68" customFormat="1" ht="13.15" customHeight="1" x14ac:dyDescent="0.2">
      <c r="A37" s="346" t="s">
        <v>197</v>
      </c>
      <c r="B37" s="355" t="s">
        <v>1168</v>
      </c>
      <c r="C37" s="340" t="s">
        <v>1166</v>
      </c>
      <c r="D37" s="344">
        <v>1</v>
      </c>
      <c r="E37" s="342"/>
      <c r="F37" s="343"/>
      <c r="H37" s="477"/>
      <c r="I37" s="356"/>
      <c r="J37" s="477"/>
    </row>
    <row r="38" spans="1:10" s="68" customFormat="1" ht="13.15" customHeight="1" x14ac:dyDescent="0.2">
      <c r="A38" s="346" t="s">
        <v>199</v>
      </c>
      <c r="B38" s="355" t="s">
        <v>1169</v>
      </c>
      <c r="C38" s="340" t="s">
        <v>1166</v>
      </c>
      <c r="D38" s="344">
        <v>1</v>
      </c>
      <c r="E38" s="342"/>
      <c r="F38" s="343"/>
      <c r="H38" s="477"/>
      <c r="I38" s="356"/>
      <c r="J38" s="477"/>
    </row>
    <row r="39" spans="1:10" s="68" customFormat="1" ht="13.15" customHeight="1" x14ac:dyDescent="0.2">
      <c r="A39" s="346" t="s">
        <v>201</v>
      </c>
      <c r="B39" s="355" t="s">
        <v>1160</v>
      </c>
      <c r="C39" s="340" t="s">
        <v>1166</v>
      </c>
      <c r="D39" s="344">
        <v>1</v>
      </c>
      <c r="E39" s="342"/>
      <c r="F39" s="343"/>
      <c r="H39" s="477"/>
      <c r="I39" s="356"/>
      <c r="J39" s="477"/>
    </row>
    <row r="40" spans="1:10" s="68" customFormat="1" ht="13.15" customHeight="1" x14ac:dyDescent="0.2">
      <c r="A40" s="346" t="s">
        <v>203</v>
      </c>
      <c r="B40" s="355" t="s">
        <v>1161</v>
      </c>
      <c r="C40" s="340" t="s">
        <v>1166</v>
      </c>
      <c r="D40" s="344">
        <v>1</v>
      </c>
      <c r="E40" s="342"/>
      <c r="F40" s="343"/>
      <c r="H40" s="477"/>
      <c r="I40" s="356"/>
      <c r="J40" s="477"/>
    </row>
    <row r="41" spans="1:10" s="68" customFormat="1" ht="13.15" customHeight="1" x14ac:dyDescent="0.2">
      <c r="A41" s="664" t="s">
        <v>1170</v>
      </c>
      <c r="B41" s="665"/>
      <c r="C41" s="665"/>
      <c r="D41" s="665"/>
      <c r="E41" s="666"/>
      <c r="F41" s="345">
        <f>SUM(F35:F40)</f>
        <v>0</v>
      </c>
      <c r="H41" s="477"/>
      <c r="I41" s="357"/>
      <c r="J41" s="477"/>
    </row>
    <row r="42" spans="1:10" s="68" customFormat="1" ht="13.15" customHeight="1" x14ac:dyDescent="0.2">
      <c r="A42" s="655" t="s">
        <v>1171</v>
      </c>
      <c r="B42" s="656"/>
      <c r="C42" s="656"/>
      <c r="D42" s="656"/>
      <c r="E42" s="656"/>
      <c r="F42" s="657"/>
      <c r="H42" s="477"/>
      <c r="I42" s="477"/>
      <c r="J42" s="477"/>
    </row>
    <row r="43" spans="1:10" s="68" customFormat="1" ht="13.15" customHeight="1" x14ac:dyDescent="0.2">
      <c r="A43" s="346" t="s">
        <v>216</v>
      </c>
      <c r="B43" s="658" t="s">
        <v>1172</v>
      </c>
      <c r="C43" s="659"/>
      <c r="D43" s="660"/>
      <c r="E43" s="342"/>
      <c r="F43" s="343"/>
      <c r="H43" s="477"/>
      <c r="I43" s="477"/>
      <c r="J43" s="477"/>
    </row>
    <row r="44" spans="1:10" s="68" customFormat="1" ht="13.15" customHeight="1" x14ac:dyDescent="0.2">
      <c r="A44" s="653" t="s">
        <v>1173</v>
      </c>
      <c r="B44" s="654"/>
      <c r="C44" s="654"/>
      <c r="D44" s="654"/>
      <c r="E44" s="654"/>
      <c r="F44" s="345">
        <f>SUM(F43:F43)</f>
        <v>0</v>
      </c>
      <c r="H44" s="477"/>
      <c r="I44" s="477"/>
      <c r="J44" s="477"/>
    </row>
    <row r="45" spans="1:10" s="68" customFormat="1" ht="13.15" customHeight="1" x14ac:dyDescent="0.2">
      <c r="A45" s="655" t="s">
        <v>1174</v>
      </c>
      <c r="B45" s="656"/>
      <c r="C45" s="656"/>
      <c r="D45" s="656"/>
      <c r="E45" s="656"/>
      <c r="F45" s="657"/>
      <c r="H45" s="477"/>
      <c r="I45" s="477"/>
      <c r="J45" s="477"/>
    </row>
    <row r="46" spans="1:10" s="68" customFormat="1" ht="13.15" customHeight="1" x14ac:dyDescent="0.2">
      <c r="A46" s="346" t="s">
        <v>296</v>
      </c>
      <c r="B46" s="658" t="s">
        <v>1175</v>
      </c>
      <c r="C46" s="659"/>
      <c r="D46" s="660"/>
      <c r="E46" s="342"/>
      <c r="F46" s="343"/>
      <c r="H46" s="477"/>
      <c r="I46" s="477"/>
      <c r="J46" s="477"/>
    </row>
    <row r="47" spans="1:10" s="68" customFormat="1" ht="13.15" customHeight="1" x14ac:dyDescent="0.2">
      <c r="A47" s="653" t="s">
        <v>1176</v>
      </c>
      <c r="B47" s="654"/>
      <c r="C47" s="654"/>
      <c r="D47" s="654"/>
      <c r="E47" s="654"/>
      <c r="F47" s="345">
        <f>SUM(F46:F46)</f>
        <v>0</v>
      </c>
      <c r="H47" s="477"/>
      <c r="I47" s="477"/>
      <c r="J47" s="477"/>
    </row>
    <row r="48" spans="1:10" s="68" customFormat="1" ht="13.15" customHeight="1" x14ac:dyDescent="0.2">
      <c r="A48" s="653" t="s">
        <v>1177</v>
      </c>
      <c r="B48" s="654"/>
      <c r="C48" s="654"/>
      <c r="D48" s="654"/>
      <c r="E48" s="654"/>
      <c r="F48" s="345">
        <f>ROUND(F10++F13+F19+F25+F33+F41+F44+F47,0)</f>
        <v>0</v>
      </c>
      <c r="H48" s="477"/>
      <c r="I48" s="477"/>
      <c r="J48" s="477"/>
    </row>
    <row r="49" spans="5:6" ht="13.15" customHeight="1" x14ac:dyDescent="0.2">
      <c r="E49" s="477"/>
      <c r="F49" s="477"/>
    </row>
    <row r="50" spans="5:6" s="68" customFormat="1" ht="13.15" customHeight="1" x14ac:dyDescent="0.25">
      <c r="E50" s="353" t="s">
        <v>1178</v>
      </c>
      <c r="F50" s="351">
        <f>F48</f>
        <v>0</v>
      </c>
    </row>
    <row r="51" spans="5:6" s="68" customFormat="1" ht="13.15" customHeight="1" x14ac:dyDescent="0.25">
      <c r="E51" s="353"/>
      <c r="F51" s="351"/>
    </row>
    <row r="52" spans="5:6" s="68" customFormat="1" ht="13.15" customHeight="1" x14ac:dyDescent="0.25">
      <c r="E52" s="348" t="s">
        <v>1179</v>
      </c>
      <c r="F52" s="351">
        <f>F50*12</f>
        <v>0</v>
      </c>
    </row>
    <row r="53" spans="5:6" ht="13.15" customHeight="1" x14ac:dyDescent="0.2">
      <c r="E53" s="477"/>
      <c r="F53" s="477"/>
    </row>
    <row r="54" spans="5:6" ht="13.15" customHeight="1" x14ac:dyDescent="0.2">
      <c r="E54" s="477"/>
      <c r="F54" s="477"/>
    </row>
    <row r="55" spans="5:6" ht="13.15" customHeight="1" x14ac:dyDescent="0.2">
      <c r="E55" s="477"/>
      <c r="F55" s="477"/>
    </row>
    <row r="56" spans="5:6" ht="13.15" customHeight="1" x14ac:dyDescent="0.2">
      <c r="E56" s="477"/>
      <c r="F56" s="477"/>
    </row>
    <row r="57" spans="5:6" ht="13.15" customHeight="1" x14ac:dyDescent="0.2">
      <c r="E57" s="477"/>
      <c r="F57" s="477"/>
    </row>
    <row r="58" spans="5:6" ht="15" customHeight="1" x14ac:dyDescent="0.2">
      <c r="E58" s="477"/>
      <c r="F58" s="477"/>
    </row>
    <row r="59" spans="5:6" ht="15" customHeight="1" x14ac:dyDescent="0.2">
      <c r="E59" s="477"/>
      <c r="F59" s="477"/>
    </row>
    <row r="60" spans="5:6" ht="15" customHeight="1" x14ac:dyDescent="0.2">
      <c r="E60" s="477"/>
      <c r="F60" s="477"/>
    </row>
    <row r="61" spans="5:6" ht="15" customHeight="1" x14ac:dyDescent="0.2">
      <c r="E61" s="477"/>
      <c r="F61" s="477"/>
    </row>
    <row r="62" spans="5:6" ht="15" customHeight="1" x14ac:dyDescent="0.2">
      <c r="E62" s="477"/>
      <c r="F62" s="477"/>
    </row>
    <row r="63" spans="5:6" ht="15" customHeight="1" x14ac:dyDescent="0.2">
      <c r="E63" s="477"/>
      <c r="F63" s="477"/>
    </row>
    <row r="64" spans="5:6" ht="15" customHeight="1" x14ac:dyDescent="0.2">
      <c r="E64" s="477"/>
      <c r="F64" s="477"/>
    </row>
    <row r="65" ht="15" customHeight="1" x14ac:dyDescent="0.2"/>
    <row r="66" ht="15" customHeight="1" x14ac:dyDescent="0.2"/>
    <row r="67" ht="15" customHeight="1" x14ac:dyDescent="0.2"/>
    <row r="68" ht="15" customHeight="1" x14ac:dyDescent="0.2"/>
  </sheetData>
  <mergeCells count="29">
    <mergeCell ref="A2:F2"/>
    <mergeCell ref="H2:M2"/>
    <mergeCell ref="A4:F4"/>
    <mergeCell ref="H4:M4"/>
    <mergeCell ref="B5:F5"/>
    <mergeCell ref="A10:E10"/>
    <mergeCell ref="A11:F11"/>
    <mergeCell ref="B12:D12"/>
    <mergeCell ref="A13:E13"/>
    <mergeCell ref="A14:F14"/>
    <mergeCell ref="H16:L16"/>
    <mergeCell ref="H17:M17"/>
    <mergeCell ref="B43:D43"/>
    <mergeCell ref="I18:K18"/>
    <mergeCell ref="A19:E19"/>
    <mergeCell ref="H19:L19"/>
    <mergeCell ref="A20:F20"/>
    <mergeCell ref="H20:L20"/>
    <mergeCell ref="A25:E25"/>
    <mergeCell ref="A26:F26"/>
    <mergeCell ref="A33:E33"/>
    <mergeCell ref="A34:F34"/>
    <mergeCell ref="A41:E41"/>
    <mergeCell ref="A42:F42"/>
    <mergeCell ref="A44:E44"/>
    <mergeCell ref="A45:F45"/>
    <mergeCell ref="B46:D46"/>
    <mergeCell ref="A47:E47"/>
    <mergeCell ref="A48:E48"/>
  </mergeCells>
  <pageMargins left="0.7" right="0.7" top="0.75" bottom="0.75" header="0.3" footer="0.3"/>
  <pageSetup paperSize="9" scale="51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Planilha16"/>
  <dimension ref="A1:AN26"/>
  <sheetViews>
    <sheetView zoomScale="85" zoomScaleNormal="85" workbookViewId="0">
      <selection activeCell="B34" sqref="B34"/>
    </sheetView>
  </sheetViews>
  <sheetFormatPr defaultColWidth="9.28515625" defaultRowHeight="13.15" customHeight="1" x14ac:dyDescent="0.2"/>
  <cols>
    <col min="1" max="1" width="9.28515625" style="20"/>
    <col min="2" max="2" width="56.42578125" style="20" bestFit="1" customWidth="1"/>
    <col min="3" max="3" width="14.28515625" style="20" bestFit="1" customWidth="1"/>
    <col min="4" max="4" width="8.28515625" style="113" bestFit="1" customWidth="1"/>
    <col min="5" max="5" width="11.7109375" style="20" bestFit="1" customWidth="1"/>
    <col min="6" max="6" width="13.28515625" style="20" bestFit="1" customWidth="1"/>
    <col min="7" max="7" width="14.28515625" style="20" bestFit="1" customWidth="1"/>
    <col min="8" max="9" width="13.28515625" style="20" bestFit="1" customWidth="1"/>
    <col min="10" max="33" width="12.7109375" style="20" bestFit="1" customWidth="1"/>
    <col min="34" max="40" width="11.5703125" style="20" bestFit="1" customWidth="1"/>
    <col min="41" max="16384" width="9.28515625" style="20"/>
  </cols>
  <sheetData>
    <row r="1" spans="1:40" ht="13.15" customHeight="1" x14ac:dyDescent="0.2">
      <c r="A1" s="21" t="s">
        <v>0</v>
      </c>
      <c r="B1" s="21"/>
      <c r="C1" s="21"/>
      <c r="D1" s="71"/>
      <c r="E1" s="21"/>
      <c r="F1" s="476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7"/>
      <c r="AH1" s="477"/>
      <c r="AI1" s="477"/>
      <c r="AJ1" s="477"/>
      <c r="AK1" s="477"/>
      <c r="AL1" s="477"/>
      <c r="AM1" s="477"/>
      <c r="AN1" s="477"/>
    </row>
    <row r="2" spans="1:40" ht="13.15" customHeight="1" x14ac:dyDescent="0.2">
      <c r="A2" s="21" t="s">
        <v>1</v>
      </c>
      <c r="B2" s="21"/>
      <c r="C2" s="21"/>
      <c r="D2" s="71"/>
      <c r="E2" s="21"/>
      <c r="F2" s="476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7"/>
      <c r="AH2" s="477"/>
      <c r="AI2" s="477"/>
      <c r="AJ2" s="477"/>
      <c r="AK2" s="477"/>
      <c r="AL2" s="477"/>
      <c r="AM2" s="477"/>
      <c r="AN2" s="477"/>
    </row>
    <row r="3" spans="1:40" ht="13.15" customHeight="1" x14ac:dyDescent="0.2">
      <c r="A3" s="21" t="s">
        <v>1180</v>
      </c>
      <c r="B3" s="21"/>
      <c r="C3" s="21"/>
      <c r="D3" s="71"/>
      <c r="E3" s="21"/>
      <c r="F3" s="476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77"/>
      <c r="T3" s="477"/>
      <c r="U3" s="477"/>
      <c r="V3" s="477"/>
      <c r="W3" s="477"/>
      <c r="X3" s="477"/>
      <c r="Y3" s="477"/>
      <c r="Z3" s="477"/>
      <c r="AA3" s="477"/>
      <c r="AB3" s="477"/>
      <c r="AC3" s="477"/>
      <c r="AD3" s="477"/>
      <c r="AE3" s="477"/>
      <c r="AF3" s="477"/>
      <c r="AG3" s="477"/>
      <c r="AH3" s="477"/>
      <c r="AI3" s="477"/>
      <c r="AJ3" s="477"/>
      <c r="AK3" s="477"/>
      <c r="AL3" s="477"/>
      <c r="AM3" s="477"/>
      <c r="AN3" s="477"/>
    </row>
    <row r="6" spans="1:40" ht="13.15" customHeight="1" x14ac:dyDescent="0.2">
      <c r="A6" s="679" t="s">
        <v>1114</v>
      </c>
      <c r="B6" s="679" t="s">
        <v>1181</v>
      </c>
      <c r="C6" s="681" t="s">
        <v>1182</v>
      </c>
      <c r="D6" s="682"/>
      <c r="E6" s="70" t="s">
        <v>684</v>
      </c>
      <c r="F6" s="70" t="s">
        <v>758</v>
      </c>
      <c r="G6" s="70" t="s">
        <v>759</v>
      </c>
      <c r="H6" s="70" t="s">
        <v>760</v>
      </c>
      <c r="I6" s="70" t="s">
        <v>761</v>
      </c>
      <c r="J6" s="70" t="s">
        <v>762</v>
      </c>
      <c r="K6" s="70" t="s">
        <v>763</v>
      </c>
      <c r="L6" s="70" t="s">
        <v>764</v>
      </c>
      <c r="M6" s="70" t="s">
        <v>765</v>
      </c>
      <c r="N6" s="70" t="s">
        <v>766</v>
      </c>
      <c r="O6" s="70" t="s">
        <v>700</v>
      </c>
      <c r="P6" s="70" t="s">
        <v>701</v>
      </c>
      <c r="Q6" s="70" t="s">
        <v>702</v>
      </c>
      <c r="R6" s="70" t="s">
        <v>703</v>
      </c>
      <c r="S6" s="70" t="s">
        <v>704</v>
      </c>
      <c r="T6" s="70" t="s">
        <v>705</v>
      </c>
      <c r="U6" s="70" t="s">
        <v>706</v>
      </c>
      <c r="V6" s="70" t="s">
        <v>707</v>
      </c>
      <c r="W6" s="70" t="s">
        <v>708</v>
      </c>
      <c r="X6" s="70" t="s">
        <v>709</v>
      </c>
      <c r="Y6" s="70" t="s">
        <v>710</v>
      </c>
      <c r="Z6" s="70" t="s">
        <v>711</v>
      </c>
      <c r="AA6" s="70" t="s">
        <v>712</v>
      </c>
      <c r="AB6" s="70" t="s">
        <v>713</v>
      </c>
      <c r="AC6" s="70" t="s">
        <v>714</v>
      </c>
      <c r="AD6" s="70" t="s">
        <v>715</v>
      </c>
      <c r="AE6" s="70" t="s">
        <v>716</v>
      </c>
      <c r="AF6" s="70" t="s">
        <v>717</v>
      </c>
      <c r="AG6" s="70" t="s">
        <v>718</v>
      </c>
      <c r="AH6" s="70" t="s">
        <v>719</v>
      </c>
      <c r="AI6" s="70" t="s">
        <v>720</v>
      </c>
      <c r="AJ6" s="70" t="s">
        <v>721</v>
      </c>
      <c r="AK6" s="70" t="s">
        <v>722</v>
      </c>
      <c r="AL6" s="70" t="s">
        <v>723</v>
      </c>
      <c r="AM6" s="70" t="s">
        <v>724</v>
      </c>
      <c r="AN6" s="70" t="s">
        <v>725</v>
      </c>
    </row>
    <row r="7" spans="1:40" ht="13.15" customHeight="1" x14ac:dyDescent="0.2">
      <c r="A7" s="680"/>
      <c r="B7" s="680"/>
      <c r="C7" s="100" t="s">
        <v>68</v>
      </c>
      <c r="D7" s="100" t="s">
        <v>25</v>
      </c>
      <c r="E7" s="100" t="s">
        <v>1183</v>
      </c>
      <c r="F7" s="91">
        <f t="shared" ref="F7:AN7" si="0">SUM(F8:F23)/1000</f>
        <v>0</v>
      </c>
      <c r="G7" s="91">
        <f t="shared" si="0"/>
        <v>0</v>
      </c>
      <c r="H7" s="91">
        <f t="shared" si="0"/>
        <v>0</v>
      </c>
      <c r="I7" s="91">
        <f t="shared" si="0"/>
        <v>0</v>
      </c>
      <c r="J7" s="91">
        <f t="shared" si="0"/>
        <v>0</v>
      </c>
      <c r="K7" s="91">
        <f t="shared" si="0"/>
        <v>0</v>
      </c>
      <c r="L7" s="91">
        <f t="shared" si="0"/>
        <v>0</v>
      </c>
      <c r="M7" s="91">
        <f t="shared" si="0"/>
        <v>0</v>
      </c>
      <c r="N7" s="91">
        <f t="shared" si="0"/>
        <v>0</v>
      </c>
      <c r="O7" s="91">
        <f t="shared" si="0"/>
        <v>0</v>
      </c>
      <c r="P7" s="91">
        <f t="shared" si="0"/>
        <v>0</v>
      </c>
      <c r="Q7" s="91">
        <f t="shared" si="0"/>
        <v>0</v>
      </c>
      <c r="R7" s="91">
        <f t="shared" si="0"/>
        <v>0</v>
      </c>
      <c r="S7" s="91">
        <f t="shared" si="0"/>
        <v>0</v>
      </c>
      <c r="T7" s="91">
        <f t="shared" si="0"/>
        <v>0</v>
      </c>
      <c r="U7" s="91">
        <f t="shared" si="0"/>
        <v>0</v>
      </c>
      <c r="V7" s="91">
        <f t="shared" si="0"/>
        <v>0</v>
      </c>
      <c r="W7" s="91">
        <f t="shared" si="0"/>
        <v>0</v>
      </c>
      <c r="X7" s="91">
        <f t="shared" si="0"/>
        <v>0</v>
      </c>
      <c r="Y7" s="91">
        <f t="shared" si="0"/>
        <v>0</v>
      </c>
      <c r="Z7" s="91">
        <f t="shared" si="0"/>
        <v>0</v>
      </c>
      <c r="AA7" s="91">
        <f t="shared" si="0"/>
        <v>0</v>
      </c>
      <c r="AB7" s="91">
        <f t="shared" si="0"/>
        <v>0</v>
      </c>
      <c r="AC7" s="91">
        <f t="shared" si="0"/>
        <v>0</v>
      </c>
      <c r="AD7" s="91">
        <f t="shared" si="0"/>
        <v>0</v>
      </c>
      <c r="AE7" s="91">
        <f t="shared" si="0"/>
        <v>0</v>
      </c>
      <c r="AF7" s="91">
        <f t="shared" si="0"/>
        <v>0</v>
      </c>
      <c r="AG7" s="91">
        <f t="shared" si="0"/>
        <v>0</v>
      </c>
      <c r="AH7" s="91">
        <f t="shared" si="0"/>
        <v>0</v>
      </c>
      <c r="AI7" s="91">
        <f t="shared" si="0"/>
        <v>0</v>
      </c>
      <c r="AJ7" s="91">
        <f t="shared" si="0"/>
        <v>0</v>
      </c>
      <c r="AK7" s="91">
        <f t="shared" si="0"/>
        <v>0</v>
      </c>
      <c r="AL7" s="91">
        <f t="shared" si="0"/>
        <v>0</v>
      </c>
      <c r="AM7" s="91">
        <f t="shared" si="0"/>
        <v>0</v>
      </c>
      <c r="AN7" s="91">
        <f t="shared" si="0"/>
        <v>0</v>
      </c>
    </row>
    <row r="8" spans="1:40" ht="13.15" customHeight="1" x14ac:dyDescent="0.2">
      <c r="A8" s="419">
        <v>1</v>
      </c>
      <c r="B8" s="447" t="s">
        <v>1184</v>
      </c>
      <c r="C8" s="521"/>
      <c r="D8" s="487"/>
      <c r="E8" s="522" t="s">
        <v>447</v>
      </c>
      <c r="F8" s="523"/>
      <c r="G8" s="523"/>
      <c r="H8" s="523"/>
      <c r="I8" s="523"/>
      <c r="J8" s="523"/>
      <c r="K8" s="523"/>
      <c r="L8" s="523"/>
      <c r="M8" s="523"/>
      <c r="N8" s="523"/>
      <c r="O8" s="523"/>
      <c r="P8" s="523"/>
      <c r="Q8" s="523"/>
      <c r="R8" s="523"/>
      <c r="S8" s="523"/>
      <c r="T8" s="523"/>
      <c r="U8" s="523"/>
      <c r="V8" s="523"/>
      <c r="W8" s="523"/>
      <c r="X8" s="523"/>
      <c r="Y8" s="523"/>
      <c r="Z8" s="523"/>
      <c r="AA8" s="523"/>
      <c r="AB8" s="523"/>
      <c r="AC8" s="523"/>
      <c r="AD8" s="523"/>
      <c r="AE8" s="523"/>
      <c r="AF8" s="523"/>
      <c r="AG8" s="523"/>
      <c r="AH8" s="523"/>
      <c r="AI8" s="523"/>
      <c r="AJ8" s="523"/>
      <c r="AK8" s="523"/>
      <c r="AL8" s="523"/>
      <c r="AM8" s="523"/>
      <c r="AN8" s="523"/>
    </row>
    <row r="9" spans="1:40" ht="13.15" customHeight="1" x14ac:dyDescent="0.2">
      <c r="A9" s="419">
        <v>2</v>
      </c>
      <c r="B9" s="447" t="s">
        <v>1185</v>
      </c>
      <c r="C9" s="521"/>
      <c r="D9" s="487"/>
      <c r="E9" s="522" t="s">
        <v>447</v>
      </c>
      <c r="F9" s="523"/>
      <c r="G9" s="523"/>
      <c r="H9" s="523"/>
      <c r="I9" s="523"/>
      <c r="J9" s="523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/>
      <c r="Z9" s="523"/>
      <c r="AA9" s="523"/>
      <c r="AB9" s="523"/>
      <c r="AC9" s="523"/>
      <c r="AD9" s="523"/>
      <c r="AE9" s="523"/>
      <c r="AF9" s="523"/>
      <c r="AG9" s="523"/>
      <c r="AH9" s="523"/>
      <c r="AI9" s="523"/>
      <c r="AJ9" s="523"/>
      <c r="AK9" s="523"/>
      <c r="AL9" s="523"/>
      <c r="AM9" s="523"/>
      <c r="AN9" s="523"/>
    </row>
    <row r="10" spans="1:40" ht="13.15" customHeight="1" x14ac:dyDescent="0.2">
      <c r="A10" s="419">
        <v>3</v>
      </c>
      <c r="B10" s="447" t="s">
        <v>1186</v>
      </c>
      <c r="C10" s="521"/>
      <c r="D10" s="487"/>
      <c r="E10" s="522" t="s">
        <v>447</v>
      </c>
      <c r="F10" s="523"/>
      <c r="G10" s="523"/>
      <c r="H10" s="523"/>
      <c r="I10" s="523"/>
      <c r="J10" s="523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/>
      <c r="Z10" s="523"/>
      <c r="AA10" s="523"/>
      <c r="AB10" s="523"/>
      <c r="AC10" s="523"/>
      <c r="AD10" s="523"/>
      <c r="AE10" s="523"/>
      <c r="AF10" s="523"/>
      <c r="AG10" s="523"/>
      <c r="AH10" s="523"/>
      <c r="AI10" s="523"/>
      <c r="AJ10" s="523"/>
      <c r="AK10" s="523"/>
      <c r="AL10" s="523"/>
      <c r="AM10" s="523"/>
      <c r="AN10" s="523"/>
    </row>
    <row r="11" spans="1:40" ht="13.15" customHeight="1" x14ac:dyDescent="0.2">
      <c r="A11" s="419">
        <v>4</v>
      </c>
      <c r="B11" s="447" t="s">
        <v>857</v>
      </c>
      <c r="C11" s="521"/>
      <c r="D11" s="487"/>
      <c r="E11" s="522" t="s">
        <v>447</v>
      </c>
      <c r="F11" s="523"/>
      <c r="G11" s="523"/>
      <c r="H11" s="523"/>
      <c r="I11" s="523"/>
      <c r="J11" s="523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/>
      <c r="Z11" s="523"/>
      <c r="AA11" s="523"/>
      <c r="AB11" s="523"/>
      <c r="AC11" s="523"/>
      <c r="AD11" s="523"/>
      <c r="AE11" s="523"/>
      <c r="AF11" s="523"/>
      <c r="AG11" s="523"/>
      <c r="AH11" s="523"/>
      <c r="AI11" s="523"/>
      <c r="AJ11" s="523"/>
      <c r="AK11" s="523"/>
      <c r="AL11" s="523"/>
      <c r="AM11" s="523"/>
      <c r="AN11" s="523"/>
    </row>
    <row r="12" spans="1:40" ht="13.15" customHeight="1" x14ac:dyDescent="0.2">
      <c r="A12" s="419">
        <v>5</v>
      </c>
      <c r="B12" s="578" t="s">
        <v>1099</v>
      </c>
      <c r="C12" s="521"/>
      <c r="D12" s="487"/>
      <c r="E12" s="522" t="s">
        <v>447</v>
      </c>
      <c r="F12" s="523"/>
      <c r="G12" s="523"/>
      <c r="H12" s="523"/>
      <c r="I12" s="523"/>
      <c r="J12" s="523"/>
      <c r="K12" s="523"/>
      <c r="L12" s="523"/>
      <c r="M12" s="523"/>
      <c r="N12" s="523"/>
      <c r="O12" s="523"/>
      <c r="P12" s="523"/>
      <c r="Q12" s="523"/>
      <c r="R12" s="523"/>
      <c r="S12" s="523"/>
      <c r="T12" s="523"/>
      <c r="U12" s="523"/>
      <c r="V12" s="523"/>
      <c r="W12" s="523"/>
      <c r="X12" s="523"/>
      <c r="Y12" s="523"/>
      <c r="Z12" s="523"/>
      <c r="AA12" s="523"/>
      <c r="AB12" s="523"/>
      <c r="AC12" s="523"/>
      <c r="AD12" s="523"/>
      <c r="AE12" s="523"/>
      <c r="AF12" s="523"/>
      <c r="AG12" s="523"/>
      <c r="AH12" s="523"/>
      <c r="AI12" s="523"/>
      <c r="AJ12" s="523"/>
      <c r="AK12" s="523"/>
      <c r="AL12" s="523"/>
      <c r="AM12" s="523"/>
      <c r="AN12" s="523"/>
    </row>
    <row r="13" spans="1:40" ht="13.15" customHeight="1" x14ac:dyDescent="0.2">
      <c r="A13" s="419">
        <v>6</v>
      </c>
      <c r="B13" s="447" t="s">
        <v>1187</v>
      </c>
      <c r="C13" s="521"/>
      <c r="D13" s="487"/>
      <c r="E13" s="522" t="s">
        <v>447</v>
      </c>
      <c r="F13" s="523"/>
      <c r="G13" s="523"/>
      <c r="H13" s="523"/>
      <c r="I13" s="523"/>
      <c r="J13" s="523"/>
      <c r="K13" s="523"/>
      <c r="L13" s="523"/>
      <c r="M13" s="523"/>
      <c r="N13" s="523"/>
      <c r="O13" s="523"/>
      <c r="P13" s="523"/>
      <c r="Q13" s="523"/>
      <c r="R13" s="523"/>
      <c r="S13" s="523"/>
      <c r="T13" s="523"/>
      <c r="U13" s="523"/>
      <c r="V13" s="523"/>
      <c r="W13" s="523"/>
      <c r="X13" s="523"/>
      <c r="Y13" s="523"/>
      <c r="Z13" s="523"/>
      <c r="AA13" s="523"/>
      <c r="AB13" s="523"/>
      <c r="AC13" s="523"/>
      <c r="AD13" s="523"/>
      <c r="AE13" s="523"/>
      <c r="AF13" s="523"/>
      <c r="AG13" s="523"/>
      <c r="AH13" s="523"/>
      <c r="AI13" s="523"/>
      <c r="AJ13" s="523"/>
      <c r="AK13" s="523"/>
      <c r="AL13" s="523"/>
      <c r="AM13" s="523"/>
      <c r="AN13" s="523"/>
    </row>
    <row r="14" spans="1:40" ht="13.15" customHeight="1" x14ac:dyDescent="0.2">
      <c r="A14" s="419">
        <v>7</v>
      </c>
      <c r="B14" s="447" t="s">
        <v>1188</v>
      </c>
      <c r="C14" s="521"/>
      <c r="D14" s="487"/>
      <c r="E14" s="522" t="s">
        <v>447</v>
      </c>
      <c r="F14" s="523"/>
      <c r="G14" s="523"/>
      <c r="H14" s="523"/>
      <c r="I14" s="523"/>
      <c r="J14" s="523"/>
      <c r="K14" s="523"/>
      <c r="L14" s="523"/>
      <c r="M14" s="523"/>
      <c r="N14" s="523"/>
      <c r="O14" s="523"/>
      <c r="P14" s="523"/>
      <c r="Q14" s="523"/>
      <c r="R14" s="523"/>
      <c r="S14" s="523"/>
      <c r="T14" s="523"/>
      <c r="U14" s="523"/>
      <c r="V14" s="523"/>
      <c r="W14" s="523"/>
      <c r="X14" s="523"/>
      <c r="Y14" s="523"/>
      <c r="Z14" s="523"/>
      <c r="AA14" s="523"/>
      <c r="AB14" s="523"/>
      <c r="AC14" s="523"/>
      <c r="AD14" s="523"/>
      <c r="AE14" s="523"/>
      <c r="AF14" s="523"/>
      <c r="AG14" s="523"/>
      <c r="AH14" s="523"/>
      <c r="AI14" s="523"/>
      <c r="AJ14" s="523"/>
      <c r="AK14" s="523"/>
      <c r="AL14" s="523"/>
      <c r="AM14" s="523"/>
      <c r="AN14" s="523"/>
    </row>
    <row r="15" spans="1:40" s="158" customFormat="1" ht="13.15" customHeight="1" x14ac:dyDescent="0.2">
      <c r="A15" s="419">
        <v>9</v>
      </c>
      <c r="B15" s="447" t="s">
        <v>1189</v>
      </c>
      <c r="C15" s="521"/>
      <c r="D15" s="487"/>
      <c r="E15" s="522" t="s">
        <v>447</v>
      </c>
      <c r="F15" s="388"/>
      <c r="G15" s="388"/>
      <c r="H15" s="388"/>
      <c r="I15" s="388"/>
      <c r="J15" s="388"/>
      <c r="K15" s="388"/>
      <c r="L15" s="388"/>
      <c r="M15" s="388"/>
      <c r="N15" s="388"/>
      <c r="O15" s="388"/>
      <c r="P15" s="388"/>
      <c r="Q15" s="388"/>
      <c r="R15" s="388"/>
      <c r="S15" s="388"/>
      <c r="T15" s="388"/>
      <c r="U15" s="388"/>
      <c r="V15" s="388"/>
      <c r="W15" s="388"/>
      <c r="X15" s="388"/>
      <c r="Y15" s="388"/>
      <c r="Z15" s="388"/>
      <c r="AA15" s="388"/>
      <c r="AB15" s="388"/>
      <c r="AC15" s="388"/>
      <c r="AD15" s="388"/>
      <c r="AE15" s="388"/>
      <c r="AF15" s="388"/>
      <c r="AG15" s="388"/>
      <c r="AH15" s="388"/>
      <c r="AI15" s="388"/>
      <c r="AJ15" s="388"/>
      <c r="AK15" s="388"/>
      <c r="AL15" s="388"/>
      <c r="AM15" s="388"/>
      <c r="AN15" s="388"/>
    </row>
    <row r="16" spans="1:40" s="158" customFormat="1" ht="13.15" customHeight="1" x14ac:dyDescent="0.2">
      <c r="A16" s="419">
        <v>10</v>
      </c>
      <c r="B16" s="447" t="s">
        <v>1190</v>
      </c>
      <c r="C16" s="521"/>
      <c r="D16" s="487"/>
      <c r="E16" s="522" t="s">
        <v>447</v>
      </c>
      <c r="F16" s="388"/>
      <c r="G16" s="388"/>
      <c r="H16" s="388"/>
      <c r="I16" s="388"/>
      <c r="J16" s="388"/>
      <c r="K16" s="388"/>
      <c r="L16" s="388"/>
      <c r="M16" s="388"/>
      <c r="N16" s="388"/>
      <c r="O16" s="388"/>
      <c r="P16" s="388"/>
      <c r="Q16" s="388"/>
      <c r="R16" s="388"/>
      <c r="S16" s="388"/>
      <c r="T16" s="388"/>
      <c r="U16" s="388"/>
      <c r="V16" s="388"/>
      <c r="W16" s="388"/>
      <c r="X16" s="388"/>
      <c r="Y16" s="388"/>
      <c r="Z16" s="388"/>
      <c r="AA16" s="388"/>
      <c r="AB16" s="388"/>
      <c r="AC16" s="388"/>
      <c r="AD16" s="388"/>
      <c r="AE16" s="388"/>
      <c r="AF16" s="388"/>
      <c r="AG16" s="388"/>
      <c r="AH16" s="388"/>
      <c r="AI16" s="388"/>
      <c r="AJ16" s="388"/>
      <c r="AK16" s="388"/>
      <c r="AL16" s="388"/>
      <c r="AM16" s="388"/>
      <c r="AN16" s="388"/>
    </row>
    <row r="17" spans="1:40" s="158" customFormat="1" ht="13.15" customHeight="1" x14ac:dyDescent="0.2">
      <c r="A17" s="419">
        <v>11</v>
      </c>
      <c r="B17" s="447" t="s">
        <v>1191</v>
      </c>
      <c r="C17" s="521"/>
      <c r="D17" s="487"/>
      <c r="E17" s="522" t="s">
        <v>447</v>
      </c>
      <c r="F17" s="388"/>
      <c r="G17" s="388"/>
      <c r="H17" s="388"/>
      <c r="I17" s="388"/>
      <c r="J17" s="388"/>
      <c r="K17" s="388"/>
      <c r="L17" s="388"/>
      <c r="M17" s="388"/>
      <c r="N17" s="388"/>
      <c r="O17" s="388"/>
      <c r="P17" s="388"/>
      <c r="Q17" s="388"/>
      <c r="R17" s="388"/>
      <c r="S17" s="388"/>
      <c r="T17" s="388"/>
      <c r="U17" s="388"/>
      <c r="V17" s="388"/>
      <c r="W17" s="388"/>
      <c r="X17" s="388"/>
      <c r="Y17" s="388"/>
      <c r="Z17" s="388"/>
      <c r="AA17" s="388"/>
      <c r="AB17" s="388"/>
      <c r="AC17" s="388"/>
      <c r="AD17" s="388"/>
      <c r="AE17" s="388"/>
      <c r="AF17" s="388"/>
      <c r="AG17" s="388"/>
      <c r="AH17" s="388"/>
      <c r="AI17" s="388"/>
      <c r="AJ17" s="388"/>
      <c r="AK17" s="388"/>
      <c r="AL17" s="388"/>
      <c r="AM17" s="388"/>
      <c r="AN17" s="388"/>
    </row>
    <row r="18" spans="1:40" s="158" customFormat="1" ht="13.15" customHeight="1" x14ac:dyDescent="0.2">
      <c r="A18" s="419">
        <v>12</v>
      </c>
      <c r="B18" s="447" t="s">
        <v>1192</v>
      </c>
      <c r="C18" s="521"/>
      <c r="D18" s="489"/>
      <c r="E18" s="419" t="s">
        <v>447</v>
      </c>
      <c r="F18" s="388"/>
      <c r="G18" s="388"/>
      <c r="H18" s="388"/>
      <c r="I18" s="388"/>
      <c r="J18" s="388"/>
      <c r="K18" s="388"/>
      <c r="L18" s="388"/>
      <c r="M18" s="388"/>
      <c r="N18" s="388"/>
      <c r="O18" s="388"/>
      <c r="P18" s="388"/>
      <c r="Q18" s="388"/>
      <c r="R18" s="388"/>
      <c r="S18" s="388"/>
      <c r="T18" s="388"/>
      <c r="U18" s="388"/>
      <c r="V18" s="388"/>
      <c r="W18" s="388"/>
      <c r="X18" s="388"/>
      <c r="Y18" s="388"/>
      <c r="Z18" s="388"/>
      <c r="AA18" s="388"/>
      <c r="AB18" s="388"/>
      <c r="AC18" s="388"/>
      <c r="AD18" s="388"/>
      <c r="AE18" s="388"/>
      <c r="AF18" s="388"/>
      <c r="AG18" s="388"/>
      <c r="AH18" s="388"/>
      <c r="AI18" s="388"/>
      <c r="AJ18" s="388"/>
      <c r="AK18" s="388"/>
      <c r="AL18" s="388"/>
      <c r="AM18" s="388"/>
      <c r="AN18" s="388"/>
    </row>
    <row r="19" spans="1:40" s="158" customFormat="1" ht="13.15" customHeight="1" x14ac:dyDescent="0.2">
      <c r="A19" s="419">
        <v>13</v>
      </c>
      <c r="B19" s="447" t="s">
        <v>1193</v>
      </c>
      <c r="C19" s="521"/>
      <c r="D19" s="489"/>
      <c r="E19" s="419" t="s">
        <v>447</v>
      </c>
      <c r="F19" s="388"/>
      <c r="G19" s="388"/>
      <c r="H19" s="388"/>
      <c r="I19" s="388"/>
      <c r="J19" s="388"/>
      <c r="K19" s="388"/>
      <c r="L19" s="388"/>
      <c r="M19" s="388"/>
      <c r="N19" s="388"/>
      <c r="O19" s="388"/>
      <c r="P19" s="388"/>
      <c r="Q19" s="388"/>
      <c r="R19" s="388"/>
      <c r="S19" s="388"/>
      <c r="T19" s="388"/>
      <c r="U19" s="388"/>
      <c r="V19" s="388"/>
      <c r="W19" s="388"/>
      <c r="X19" s="388"/>
      <c r="Y19" s="388"/>
      <c r="Z19" s="388"/>
      <c r="AA19" s="388"/>
      <c r="AB19" s="388"/>
      <c r="AC19" s="388"/>
      <c r="AD19" s="388"/>
      <c r="AE19" s="388"/>
      <c r="AF19" s="388"/>
      <c r="AG19" s="388"/>
      <c r="AH19" s="388"/>
      <c r="AI19" s="388"/>
      <c r="AJ19" s="388"/>
      <c r="AK19" s="388"/>
      <c r="AL19" s="388"/>
      <c r="AM19" s="388"/>
      <c r="AN19" s="388"/>
    </row>
    <row r="20" spans="1:40" s="158" customFormat="1" ht="13.15" customHeight="1" x14ac:dyDescent="0.2">
      <c r="A20" s="419">
        <v>14</v>
      </c>
      <c r="B20" s="447" t="s">
        <v>1194</v>
      </c>
      <c r="C20" s="521"/>
      <c r="D20" s="487"/>
      <c r="E20" s="522" t="s">
        <v>447</v>
      </c>
      <c r="F20" s="388"/>
      <c r="G20" s="388"/>
      <c r="H20" s="388"/>
      <c r="I20" s="388"/>
      <c r="J20" s="388"/>
      <c r="K20" s="388"/>
      <c r="L20" s="388"/>
      <c r="M20" s="388"/>
      <c r="N20" s="388"/>
      <c r="O20" s="388"/>
      <c r="P20" s="388"/>
      <c r="Q20" s="388"/>
      <c r="R20" s="388"/>
      <c r="S20" s="388"/>
      <c r="T20" s="388"/>
      <c r="U20" s="388"/>
      <c r="V20" s="388"/>
      <c r="W20" s="388"/>
      <c r="X20" s="388"/>
      <c r="Y20" s="388"/>
      <c r="Z20" s="388"/>
      <c r="AA20" s="388"/>
      <c r="AB20" s="388"/>
      <c r="AC20" s="388"/>
      <c r="AD20" s="388"/>
      <c r="AE20" s="388"/>
      <c r="AF20" s="388"/>
      <c r="AG20" s="388"/>
      <c r="AH20" s="388"/>
      <c r="AI20" s="388"/>
      <c r="AJ20" s="388"/>
      <c r="AK20" s="388"/>
      <c r="AL20" s="388"/>
      <c r="AM20" s="388"/>
      <c r="AN20" s="388"/>
    </row>
    <row r="21" spans="1:40" s="158" customFormat="1" ht="13.15" customHeight="1" x14ac:dyDescent="0.2">
      <c r="A21" s="419">
        <v>15</v>
      </c>
      <c r="B21" s="447" t="s">
        <v>1195</v>
      </c>
      <c r="C21" s="521"/>
      <c r="D21" s="487"/>
      <c r="E21" s="522" t="s">
        <v>447</v>
      </c>
      <c r="F21" s="388"/>
      <c r="G21" s="388"/>
      <c r="H21" s="388"/>
      <c r="I21" s="388"/>
      <c r="J21" s="388"/>
      <c r="K21" s="388"/>
      <c r="L21" s="388"/>
      <c r="M21" s="388"/>
      <c r="N21" s="388"/>
      <c r="O21" s="388"/>
      <c r="P21" s="388"/>
      <c r="Q21" s="388"/>
      <c r="R21" s="388"/>
      <c r="S21" s="388"/>
      <c r="T21" s="388"/>
      <c r="U21" s="388"/>
      <c r="V21" s="388"/>
      <c r="W21" s="388"/>
      <c r="X21" s="388"/>
      <c r="Y21" s="388"/>
      <c r="Z21" s="388"/>
      <c r="AA21" s="388"/>
      <c r="AB21" s="388"/>
      <c r="AC21" s="388"/>
      <c r="AD21" s="388"/>
      <c r="AE21" s="388"/>
      <c r="AF21" s="388"/>
      <c r="AG21" s="388"/>
      <c r="AH21" s="388"/>
      <c r="AI21" s="388"/>
      <c r="AJ21" s="388"/>
      <c r="AK21" s="388"/>
      <c r="AL21" s="388"/>
      <c r="AM21" s="388"/>
      <c r="AN21" s="388"/>
    </row>
    <row r="22" spans="1:40" s="158" customFormat="1" ht="13.15" customHeight="1" x14ac:dyDescent="0.2">
      <c r="A22" s="419">
        <v>16</v>
      </c>
      <c r="B22" s="524" t="s">
        <v>1196</v>
      </c>
      <c r="C22" s="521"/>
      <c r="D22" s="487"/>
      <c r="E22" s="522" t="s">
        <v>447</v>
      </c>
      <c r="F22" s="388"/>
      <c r="G22" s="388"/>
      <c r="H22" s="388"/>
      <c r="I22" s="388"/>
      <c r="J22" s="388"/>
      <c r="K22" s="388"/>
      <c r="L22" s="388"/>
      <c r="M22" s="388"/>
      <c r="N22" s="388"/>
      <c r="O22" s="388"/>
      <c r="P22" s="388"/>
      <c r="Q22" s="388"/>
      <c r="R22" s="388"/>
      <c r="S22" s="388"/>
      <c r="T22" s="388"/>
      <c r="U22" s="388"/>
      <c r="V22" s="388"/>
      <c r="W22" s="388"/>
      <c r="X22" s="388"/>
      <c r="Y22" s="388"/>
      <c r="Z22" s="388"/>
      <c r="AA22" s="388"/>
      <c r="AB22" s="388"/>
      <c r="AC22" s="388"/>
      <c r="AD22" s="388"/>
      <c r="AE22" s="388"/>
      <c r="AF22" s="388"/>
      <c r="AG22" s="388"/>
      <c r="AH22" s="388"/>
      <c r="AI22" s="388"/>
      <c r="AJ22" s="388"/>
      <c r="AK22" s="388"/>
      <c r="AL22" s="388"/>
      <c r="AM22" s="388"/>
      <c r="AN22" s="388"/>
    </row>
    <row r="23" spans="1:40" s="158" customFormat="1" ht="13.15" customHeight="1" x14ac:dyDescent="0.2">
      <c r="A23" s="419">
        <v>17</v>
      </c>
      <c r="B23" s="447" t="s">
        <v>1197</v>
      </c>
      <c r="C23" s="521"/>
      <c r="D23" s="487"/>
      <c r="E23" s="522" t="s">
        <v>447</v>
      </c>
      <c r="F23" s="388"/>
      <c r="G23" s="388"/>
      <c r="H23" s="388"/>
      <c r="I23" s="388"/>
      <c r="J23" s="388"/>
      <c r="K23" s="388"/>
      <c r="L23" s="388"/>
      <c r="M23" s="388"/>
      <c r="N23" s="388"/>
      <c r="O23" s="388"/>
      <c r="P23" s="388"/>
      <c r="Q23" s="388"/>
      <c r="R23" s="388"/>
      <c r="S23" s="388"/>
      <c r="T23" s="388"/>
      <c r="U23" s="388"/>
      <c r="V23" s="388"/>
      <c r="W23" s="388"/>
      <c r="X23" s="388"/>
      <c r="Y23" s="388"/>
      <c r="Z23" s="388"/>
      <c r="AA23" s="388"/>
      <c r="AB23" s="388"/>
      <c r="AC23" s="388"/>
      <c r="AD23" s="388"/>
      <c r="AE23" s="388"/>
      <c r="AF23" s="388"/>
      <c r="AG23" s="388"/>
      <c r="AH23" s="388"/>
      <c r="AI23" s="388"/>
      <c r="AJ23" s="388"/>
      <c r="AK23" s="388"/>
      <c r="AL23" s="388"/>
      <c r="AM23" s="388"/>
      <c r="AN23" s="388"/>
    </row>
    <row r="24" spans="1:40" s="21" customFormat="1" ht="13.15" customHeight="1" x14ac:dyDescent="0.2">
      <c r="A24" s="163"/>
      <c r="B24" s="163" t="s">
        <v>1198</v>
      </c>
      <c r="C24" s="107">
        <f>SUM(C8:C23)</f>
        <v>0</v>
      </c>
      <c r="D24" s="428">
        <f>SUM(D8:D23)</f>
        <v>0</v>
      </c>
      <c r="E24" s="73"/>
      <c r="F24" s="107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3"/>
      <c r="AG24" s="73"/>
      <c r="AH24" s="73"/>
      <c r="AI24" s="73"/>
      <c r="AJ24" s="73"/>
      <c r="AK24" s="73"/>
      <c r="AL24" s="73"/>
      <c r="AM24" s="73"/>
      <c r="AN24" s="73"/>
    </row>
    <row r="25" spans="1:40" ht="13.15" customHeight="1" x14ac:dyDescent="0.2">
      <c r="A25" s="477"/>
      <c r="B25" s="477"/>
      <c r="C25" s="477"/>
      <c r="D25" s="525"/>
      <c r="E25" s="477"/>
      <c r="F25" s="172"/>
      <c r="G25" s="172"/>
      <c r="H25" s="172"/>
      <c r="I25" s="172"/>
      <c r="J25" s="172"/>
      <c r="K25" s="172"/>
      <c r="L25" s="172"/>
      <c r="M25" s="172"/>
      <c r="N25" s="172"/>
      <c r="O25" s="172"/>
      <c r="P25" s="172"/>
      <c r="Q25" s="172"/>
      <c r="R25" s="172"/>
      <c r="S25" s="172"/>
      <c r="T25" s="172"/>
      <c r="U25" s="172"/>
      <c r="V25" s="172"/>
      <c r="W25" s="172"/>
      <c r="X25" s="172"/>
      <c r="Y25" s="172"/>
      <c r="Z25" s="172"/>
      <c r="AA25" s="172"/>
      <c r="AB25" s="172"/>
      <c r="AC25" s="172"/>
      <c r="AD25" s="172"/>
      <c r="AE25" s="172"/>
      <c r="AF25" s="172"/>
      <c r="AG25" s="172"/>
      <c r="AH25" s="172"/>
      <c r="AI25" s="172"/>
      <c r="AJ25" s="172"/>
      <c r="AK25" s="172"/>
      <c r="AL25" s="172"/>
      <c r="AM25" s="172"/>
      <c r="AN25" s="172"/>
    </row>
    <row r="26" spans="1:40" ht="13.15" customHeight="1" x14ac:dyDescent="0.2">
      <c r="A26" s="477"/>
      <c r="B26" s="477"/>
      <c r="C26" s="477"/>
      <c r="D26" s="525"/>
      <c r="E26" s="477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6"/>
      <c r="AL26" s="66"/>
      <c r="AM26" s="66"/>
      <c r="AN26" s="66"/>
    </row>
  </sheetData>
  <mergeCells count="3">
    <mergeCell ref="B6:B7"/>
    <mergeCell ref="A6:A7"/>
    <mergeCell ref="C6:D6"/>
  </mergeCells>
  <pageMargins left="0.511811024" right="0.511811024" top="0.78740157499999996" bottom="0.78740157499999996" header="0.31496062000000002" footer="0.31496062000000002"/>
  <pageSetup paperSize="9" scale="25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Planilha17"/>
  <dimension ref="A1:AN61"/>
  <sheetViews>
    <sheetView topLeftCell="N7" zoomScale="70" zoomScaleNormal="70" workbookViewId="0">
      <selection activeCell="D55" sqref="D55"/>
    </sheetView>
  </sheetViews>
  <sheetFormatPr defaultColWidth="9.28515625" defaultRowHeight="13.15" customHeight="1" x14ac:dyDescent="0.2"/>
  <cols>
    <col min="1" max="1" width="9.28515625" style="68"/>
    <col min="2" max="2" width="46.7109375" style="68" customWidth="1"/>
    <col min="3" max="3" width="16.7109375" style="68" bestFit="1" customWidth="1"/>
    <col min="4" max="4" width="16.5703125" style="68" bestFit="1" customWidth="1"/>
    <col min="5" max="5" width="14.42578125" style="68" bestFit="1" customWidth="1"/>
    <col min="6" max="8" width="14.28515625" style="68" bestFit="1" customWidth="1"/>
    <col min="9" max="9" width="16.28515625" style="68" customWidth="1"/>
    <col min="10" max="38" width="14.28515625" style="68" bestFit="1" customWidth="1"/>
    <col min="39" max="39" width="9.28515625" style="68"/>
    <col min="40" max="40" width="33.5703125" style="68" customWidth="1"/>
    <col min="41" max="16384" width="9.28515625" style="68"/>
  </cols>
  <sheetData>
    <row r="1" spans="1:40" ht="13.15" customHeight="1" x14ac:dyDescent="0.2">
      <c r="A1" s="21" t="s">
        <v>0</v>
      </c>
      <c r="B1" s="21"/>
      <c r="C1" s="21"/>
      <c r="D1" s="67"/>
    </row>
    <row r="2" spans="1:40" ht="13.15" customHeight="1" x14ac:dyDescent="0.2">
      <c r="A2" s="21" t="s">
        <v>1</v>
      </c>
      <c r="B2" s="21"/>
      <c r="C2" s="21"/>
      <c r="D2" s="67"/>
    </row>
    <row r="3" spans="1:40" ht="13.15" customHeight="1" x14ac:dyDescent="0.2">
      <c r="A3" s="21" t="s">
        <v>1199</v>
      </c>
      <c r="B3" s="21"/>
      <c r="C3" s="21"/>
      <c r="D3" s="67"/>
    </row>
    <row r="5" spans="1:40" s="429" customFormat="1" ht="13.15" customHeight="1" x14ac:dyDescent="0.2"/>
    <row r="6" spans="1:40" ht="13.15" customHeight="1" x14ac:dyDescent="0.2">
      <c r="A6" s="526"/>
      <c r="B6" s="477"/>
      <c r="C6" s="380">
        <v>2024</v>
      </c>
      <c r="D6" s="380">
        <v>2025</v>
      </c>
      <c r="E6" s="114"/>
      <c r="F6" s="114"/>
      <c r="G6" s="114"/>
      <c r="H6" s="114"/>
      <c r="I6" s="114"/>
      <c r="J6" s="114"/>
      <c r="K6" s="114"/>
      <c r="L6" s="114"/>
      <c r="M6" s="114"/>
      <c r="N6" s="114"/>
      <c r="O6" s="114"/>
      <c r="P6" s="114"/>
      <c r="Q6" s="114"/>
      <c r="R6" s="114"/>
      <c r="S6" s="114"/>
      <c r="T6" s="114"/>
      <c r="U6" s="114"/>
      <c r="V6" s="114"/>
      <c r="W6" s="114"/>
      <c r="X6" s="114"/>
      <c r="Y6" s="114"/>
      <c r="Z6" s="114"/>
      <c r="AA6" s="114"/>
      <c r="AB6" s="114"/>
      <c r="AC6" s="114"/>
      <c r="AD6" s="114"/>
      <c r="AE6" s="114"/>
      <c r="AF6" s="114"/>
      <c r="AG6" s="114"/>
      <c r="AH6" s="101"/>
    </row>
    <row r="7" spans="1:40" ht="13.15" customHeight="1" x14ac:dyDescent="0.2">
      <c r="A7" s="70" t="s">
        <v>1114</v>
      </c>
      <c r="B7" s="70" t="s">
        <v>816</v>
      </c>
      <c r="C7" s="70" t="s">
        <v>690</v>
      </c>
      <c r="D7" s="70" t="s">
        <v>758</v>
      </c>
      <c r="E7" s="70" t="s">
        <v>759</v>
      </c>
      <c r="F7" s="70" t="s">
        <v>760</v>
      </c>
      <c r="G7" s="70" t="s">
        <v>761</v>
      </c>
      <c r="H7" s="70" t="s">
        <v>762</v>
      </c>
      <c r="I7" s="70" t="s">
        <v>763</v>
      </c>
      <c r="J7" s="70" t="s">
        <v>764</v>
      </c>
      <c r="K7" s="70" t="s">
        <v>765</v>
      </c>
      <c r="L7" s="70" t="s">
        <v>766</v>
      </c>
      <c r="M7" s="70" t="s">
        <v>700</v>
      </c>
      <c r="N7" s="70" t="s">
        <v>701</v>
      </c>
      <c r="O7" s="70" t="s">
        <v>702</v>
      </c>
      <c r="P7" s="70" t="s">
        <v>703</v>
      </c>
      <c r="Q7" s="70" t="s">
        <v>704</v>
      </c>
      <c r="R7" s="70" t="s">
        <v>705</v>
      </c>
      <c r="S7" s="70" t="s">
        <v>706</v>
      </c>
      <c r="T7" s="70" t="s">
        <v>707</v>
      </c>
      <c r="U7" s="70" t="s">
        <v>708</v>
      </c>
      <c r="V7" s="70" t="s">
        <v>709</v>
      </c>
      <c r="W7" s="70" t="s">
        <v>710</v>
      </c>
      <c r="X7" s="70" t="s">
        <v>711</v>
      </c>
      <c r="Y7" s="70" t="s">
        <v>712</v>
      </c>
      <c r="Z7" s="70" t="s">
        <v>713</v>
      </c>
      <c r="AA7" s="70" t="s">
        <v>714</v>
      </c>
      <c r="AB7" s="70" t="s">
        <v>715</v>
      </c>
      <c r="AC7" s="70" t="s">
        <v>716</v>
      </c>
      <c r="AD7" s="70" t="s">
        <v>717</v>
      </c>
      <c r="AE7" s="70" t="s">
        <v>718</v>
      </c>
      <c r="AF7" s="70" t="s">
        <v>719</v>
      </c>
      <c r="AG7" s="70" t="s">
        <v>720</v>
      </c>
      <c r="AH7" s="70" t="s">
        <v>721</v>
      </c>
      <c r="AI7" s="70" t="s">
        <v>722</v>
      </c>
      <c r="AJ7" s="70" t="s">
        <v>723</v>
      </c>
      <c r="AK7" s="70" t="s">
        <v>724</v>
      </c>
      <c r="AL7" s="70" t="s">
        <v>725</v>
      </c>
    </row>
    <row r="8" spans="1:40" customFormat="1" ht="13.15" customHeight="1" x14ac:dyDescent="0.2">
      <c r="A8" s="9"/>
      <c r="B8" s="9"/>
      <c r="C8" s="9" t="s">
        <v>1200</v>
      </c>
      <c r="D8" s="385">
        <v>1.0276789526113561</v>
      </c>
      <c r="E8" s="385">
        <v>1.0154953956934154</v>
      </c>
      <c r="F8" s="385">
        <v>1.0152589521913438</v>
      </c>
      <c r="G8" s="385">
        <v>1.0150161847071306</v>
      </c>
      <c r="H8" s="385">
        <v>1.014807267338</v>
      </c>
      <c r="I8" s="385">
        <v>1.0145912113704525</v>
      </c>
      <c r="J8" s="385">
        <v>1.010718554408873</v>
      </c>
      <c r="K8" s="385">
        <v>1.0106048853680556</v>
      </c>
      <c r="L8" s="385">
        <v>1.0104936019225688</v>
      </c>
      <c r="M8" s="385">
        <v>1.0103846297518397</v>
      </c>
      <c r="N8" s="385">
        <v>1.0102778975907327</v>
      </c>
      <c r="O8" s="385">
        <v>1.00729455104356</v>
      </c>
      <c r="P8" s="385">
        <v>1.0072417259043076</v>
      </c>
      <c r="Q8" s="385">
        <v>1.0071896603546739</v>
      </c>
      <c r="R8" s="385">
        <v>1.0071383381280365</v>
      </c>
      <c r="S8" s="385">
        <v>1.0070877434189474</v>
      </c>
      <c r="T8" s="385">
        <v>1.0040956113406065</v>
      </c>
      <c r="U8" s="385">
        <v>1.0040789057280495</v>
      </c>
      <c r="V8" s="385">
        <v>1.0040740092219693</v>
      </c>
      <c r="W8" s="385">
        <v>1.0040458530006744</v>
      </c>
      <c r="X8" s="385">
        <v>1.0040295500335796</v>
      </c>
      <c r="Y8" s="385">
        <v>1.001453119594049</v>
      </c>
      <c r="Z8" s="385">
        <v>1.0014510111013866</v>
      </c>
      <c r="AA8" s="385">
        <v>1.0014489087187508</v>
      </c>
      <c r="AB8" s="385">
        <v>1.0014468124196216</v>
      </c>
      <c r="AC8" s="385">
        <v>1.0014332561286032</v>
      </c>
      <c r="AD8" s="385">
        <v>0.99901533106630491</v>
      </c>
      <c r="AE8" s="385">
        <v>0.9990143605377465</v>
      </c>
      <c r="AF8" s="385">
        <v>0.99901338809411822</v>
      </c>
      <c r="AG8" s="385">
        <v>0.99900093016846381</v>
      </c>
      <c r="AH8" s="385">
        <v>0.99901142607536153</v>
      </c>
      <c r="AI8" s="385">
        <v>0.99623740046946196</v>
      </c>
      <c r="AJ8" s="385">
        <v>0.99622318984534708</v>
      </c>
      <c r="AK8" s="385">
        <v>0.99619727780740608</v>
      </c>
      <c r="AL8" s="385">
        <v>0.99619439983241398</v>
      </c>
      <c r="AN8" s="9" t="s">
        <v>1201</v>
      </c>
    </row>
    <row r="9" spans="1:40" ht="13.15" customHeight="1" x14ac:dyDescent="0.2">
      <c r="A9" s="70"/>
      <c r="B9" s="69" t="s">
        <v>1202</v>
      </c>
      <c r="C9" s="167">
        <v>81488</v>
      </c>
      <c r="D9" s="167">
        <f>C9*D8</f>
        <v>83743.502490394181</v>
      </c>
      <c r="E9" s="167">
        <f>E8*D9</f>
        <v>85041.14119823536</v>
      </c>
      <c r="F9" s="167">
        <f t="shared" ref="F9:AK9" si="0">F8*E9</f>
        <v>86338.779906076554</v>
      </c>
      <c r="G9" s="167">
        <f t="shared" si="0"/>
        <v>87635.258972534502</v>
      </c>
      <c r="H9" s="167">
        <f t="shared" si="0"/>
        <v>88932.897680375681</v>
      </c>
      <c r="I9" s="167">
        <f t="shared" si="0"/>
        <v>90230.53638821686</v>
      </c>
      <c r="J9" s="167">
        <f t="shared" si="0"/>
        <v>91197.677301835764</v>
      </c>
      <c r="K9" s="167">
        <f t="shared" si="0"/>
        <v>92164.818215454652</v>
      </c>
      <c r="L9" s="167">
        <f t="shared" si="0"/>
        <v>93131.959129073541</v>
      </c>
      <c r="M9" s="167">
        <f t="shared" si="0"/>
        <v>94099.100042692444</v>
      </c>
      <c r="N9" s="167">
        <f t="shared" si="0"/>
        <v>95066.240956311347</v>
      </c>
      <c r="O9" s="167">
        <f t="shared" si="0"/>
        <v>95759.706503486537</v>
      </c>
      <c r="P9" s="167">
        <f t="shared" si="0"/>
        <v>96453.172050661728</v>
      </c>
      <c r="Q9" s="167">
        <f t="shared" si="0"/>
        <v>97146.637597836918</v>
      </c>
      <c r="R9" s="167">
        <f t="shared" si="0"/>
        <v>97840.103145012108</v>
      </c>
      <c r="S9" s="167">
        <f t="shared" si="0"/>
        <v>98533.568692187298</v>
      </c>
      <c r="T9" s="167">
        <f t="shared" si="0"/>
        <v>98937.123893553449</v>
      </c>
      <c r="U9" s="167">
        <f t="shared" si="0"/>
        <v>99340.6790949196</v>
      </c>
      <c r="V9" s="167">
        <f t="shared" si="0"/>
        <v>99745.393937668996</v>
      </c>
      <c r="W9" s="167">
        <f t="shared" si="0"/>
        <v>100148.94913903516</v>
      </c>
      <c r="X9" s="167">
        <f t="shared" si="0"/>
        <v>100552.50434040133</v>
      </c>
      <c r="Y9" s="167">
        <f t="shared" si="0"/>
        <v>100698.61915468906</v>
      </c>
      <c r="Z9" s="167">
        <f t="shared" si="0"/>
        <v>100844.73396897681</v>
      </c>
      <c r="AA9" s="167">
        <f t="shared" si="0"/>
        <v>100990.84878326456</v>
      </c>
      <c r="AB9" s="167">
        <f t="shared" si="0"/>
        <v>101136.96359755233</v>
      </c>
      <c r="AC9" s="167">
        <f t="shared" si="0"/>
        <v>101281.91877045685</v>
      </c>
      <c r="AD9" s="167">
        <f t="shared" si="0"/>
        <v>101182.18961149854</v>
      </c>
      <c r="AE9" s="167">
        <f t="shared" si="0"/>
        <v>101082.46045254024</v>
      </c>
      <c r="AF9" s="167">
        <f t="shared" si="0"/>
        <v>100982.73129358194</v>
      </c>
      <c r="AG9" s="167">
        <f t="shared" si="0"/>
        <v>100881.84249324039</v>
      </c>
      <c r="AH9" s="167">
        <f t="shared" si="0"/>
        <v>100782.11333428208</v>
      </c>
      <c r="AI9" s="167">
        <f t="shared" si="0"/>
        <v>100402.91060196389</v>
      </c>
      <c r="AJ9" s="167">
        <f t="shared" si="0"/>
        <v>100023.70786964567</v>
      </c>
      <c r="AK9" s="167">
        <f t="shared" si="0"/>
        <v>99643.345495944246</v>
      </c>
      <c r="AL9" s="167">
        <f>AL8*AK9</f>
        <v>99264.142763626049</v>
      </c>
      <c r="AN9" s="9" t="s">
        <v>1203</v>
      </c>
    </row>
    <row r="10" spans="1:40" ht="13.15" customHeight="1" x14ac:dyDescent="0.2">
      <c r="A10" s="527" t="s">
        <v>193</v>
      </c>
      <c r="B10" s="150" t="s">
        <v>647</v>
      </c>
      <c r="C10" s="299">
        <f t="shared" ref="C10:L18" si="1">C$9*$AN10</f>
        <v>6506.5555664119747</v>
      </c>
      <c r="D10" s="299">
        <f t="shared" si="1"/>
        <v>6686.6502095978467</v>
      </c>
      <c r="E10" s="168">
        <f t="shared" si="1"/>
        <v>6790.2625004590245</v>
      </c>
      <c r="F10" s="168">
        <f t="shared" si="1"/>
        <v>6893.8747913202033</v>
      </c>
      <c r="G10" s="168">
        <f t="shared" si="1"/>
        <v>6997.3944885344999</v>
      </c>
      <c r="H10" s="168">
        <f t="shared" si="1"/>
        <v>7101.0067793956778</v>
      </c>
      <c r="I10" s="168">
        <f t="shared" si="1"/>
        <v>7204.6190702568556</v>
      </c>
      <c r="J10" s="168">
        <f t="shared" si="1"/>
        <v>7281.842171756608</v>
      </c>
      <c r="K10" s="168">
        <f t="shared" si="1"/>
        <v>7359.0652732563594</v>
      </c>
      <c r="L10" s="168">
        <f t="shared" si="1"/>
        <v>7436.2883747561109</v>
      </c>
      <c r="M10" s="168">
        <f t="shared" ref="M10:V18" si="2">M$9*$AN10</f>
        <v>7513.5114762558633</v>
      </c>
      <c r="N10" s="168">
        <f t="shared" si="2"/>
        <v>7590.7345777556156</v>
      </c>
      <c r="O10" s="168">
        <f t="shared" si="2"/>
        <v>7646.1055785911703</v>
      </c>
      <c r="P10" s="168">
        <f t="shared" si="2"/>
        <v>7701.476579426725</v>
      </c>
      <c r="Q10" s="168">
        <f t="shared" si="2"/>
        <v>7756.8475802622788</v>
      </c>
      <c r="R10" s="168">
        <f t="shared" si="2"/>
        <v>7812.2185810978335</v>
      </c>
      <c r="S10" s="168">
        <f t="shared" si="2"/>
        <v>7867.5895819333882</v>
      </c>
      <c r="T10" s="168">
        <f t="shared" si="2"/>
        <v>7899.812171048392</v>
      </c>
      <c r="U10" s="168">
        <f t="shared" si="2"/>
        <v>7932.0347601633957</v>
      </c>
      <c r="V10" s="168">
        <f t="shared" si="2"/>
        <v>7964.3499429252824</v>
      </c>
      <c r="W10" s="168">
        <f t="shared" ref="W10:AF18" si="3">W$9*$AN10</f>
        <v>7996.5725320402871</v>
      </c>
      <c r="X10" s="168">
        <f t="shared" si="3"/>
        <v>8028.7951211552927</v>
      </c>
      <c r="Y10" s="168">
        <f t="shared" si="3"/>
        <v>8040.4619206624484</v>
      </c>
      <c r="Z10" s="168">
        <f t="shared" si="3"/>
        <v>8052.1287201696059</v>
      </c>
      <c r="AA10" s="168">
        <f t="shared" si="3"/>
        <v>8063.7955196767625</v>
      </c>
      <c r="AB10" s="168">
        <f t="shared" si="3"/>
        <v>8075.462319183921</v>
      </c>
      <c r="AC10" s="168">
        <f t="shared" si="3"/>
        <v>8087.0365250441964</v>
      </c>
      <c r="AD10" s="168">
        <f t="shared" si="3"/>
        <v>8079.0734714123273</v>
      </c>
      <c r="AE10" s="168">
        <f t="shared" si="3"/>
        <v>8071.1104177804582</v>
      </c>
      <c r="AF10" s="168">
        <f t="shared" si="3"/>
        <v>8063.1473641485891</v>
      </c>
      <c r="AG10" s="168">
        <f t="shared" ref="AG10:AL18" si="4">AG$9*$AN10</f>
        <v>8055.091716869837</v>
      </c>
      <c r="AH10" s="168">
        <f t="shared" si="4"/>
        <v>8047.1286632379688</v>
      </c>
      <c r="AI10" s="168">
        <f t="shared" si="4"/>
        <v>8016.8505407074899</v>
      </c>
      <c r="AJ10" s="168">
        <f t="shared" si="4"/>
        <v>7986.5724181770111</v>
      </c>
      <c r="AK10" s="168">
        <f t="shared" si="4"/>
        <v>7956.201701999651</v>
      </c>
      <c r="AL10" s="168">
        <f t="shared" si="4"/>
        <v>7925.9235794691731</v>
      </c>
      <c r="AN10" s="300">
        <v>7.9846794207883057E-2</v>
      </c>
    </row>
    <row r="11" spans="1:40" ht="13.15" customHeight="1" x14ac:dyDescent="0.2">
      <c r="A11" s="527" t="s">
        <v>195</v>
      </c>
      <c r="B11" s="407" t="s">
        <v>649</v>
      </c>
      <c r="C11" s="299">
        <f t="shared" si="1"/>
        <v>65805.061673424381</v>
      </c>
      <c r="D11" s="299">
        <f t="shared" si="1"/>
        <v>67626.476857070447</v>
      </c>
      <c r="E11" s="168">
        <f t="shared" si="1"/>
        <v>68674.375875322366</v>
      </c>
      <c r="F11" s="168">
        <f t="shared" si="1"/>
        <v>69722.274893574286</v>
      </c>
      <c r="G11" s="168">
        <f t="shared" si="1"/>
        <v>70769.23745157753</v>
      </c>
      <c r="H11" s="168">
        <f t="shared" si="1"/>
        <v>71817.136469829449</v>
      </c>
      <c r="I11" s="168">
        <f t="shared" si="1"/>
        <v>72865.035488081354</v>
      </c>
      <c r="J11" s="168">
        <f t="shared" si="1"/>
        <v>73646.043335464812</v>
      </c>
      <c r="K11" s="168">
        <f t="shared" si="1"/>
        <v>74427.05118284827</v>
      </c>
      <c r="L11" s="168">
        <f t="shared" si="1"/>
        <v>75208.059030231729</v>
      </c>
      <c r="M11" s="168">
        <f t="shared" si="2"/>
        <v>75989.066877615187</v>
      </c>
      <c r="N11" s="168">
        <f t="shared" si="2"/>
        <v>76770.07472499866</v>
      </c>
      <c r="O11" s="168">
        <f t="shared" si="2"/>
        <v>77330.077953698084</v>
      </c>
      <c r="P11" s="168">
        <f t="shared" si="2"/>
        <v>77890.081182397495</v>
      </c>
      <c r="Q11" s="168">
        <f t="shared" si="2"/>
        <v>78450.084411096919</v>
      </c>
      <c r="R11" s="168">
        <f t="shared" si="2"/>
        <v>79010.087639796344</v>
      </c>
      <c r="S11" s="168">
        <f t="shared" si="2"/>
        <v>79570.090868495769</v>
      </c>
      <c r="T11" s="168">
        <f t="shared" si="2"/>
        <v>79895.979035029857</v>
      </c>
      <c r="U11" s="168">
        <f t="shared" si="2"/>
        <v>80221.86720156396</v>
      </c>
      <c r="V11" s="168">
        <f t="shared" si="2"/>
        <v>80548.691828346738</v>
      </c>
      <c r="W11" s="168">
        <f t="shared" si="3"/>
        <v>80874.579994880842</v>
      </c>
      <c r="X11" s="168">
        <f t="shared" si="3"/>
        <v>81200.468161414959</v>
      </c>
      <c r="Y11" s="168">
        <f t="shared" si="3"/>
        <v>81318.462152746259</v>
      </c>
      <c r="Z11" s="168">
        <f t="shared" si="3"/>
        <v>81436.456144077572</v>
      </c>
      <c r="AA11" s="168">
        <f t="shared" si="3"/>
        <v>81554.450135408901</v>
      </c>
      <c r="AB11" s="168">
        <f t="shared" si="3"/>
        <v>81672.444126740229</v>
      </c>
      <c r="AC11" s="168">
        <f t="shared" si="3"/>
        <v>81789.501657822882</v>
      </c>
      <c r="AD11" s="168">
        <f t="shared" si="3"/>
        <v>81708.966076438024</v>
      </c>
      <c r="AE11" s="168">
        <f t="shared" si="3"/>
        <v>81628.430495053151</v>
      </c>
      <c r="AF11" s="168">
        <f t="shared" si="3"/>
        <v>81547.894913668293</v>
      </c>
      <c r="AG11" s="168">
        <f t="shared" si="4"/>
        <v>81466.422872034746</v>
      </c>
      <c r="AH11" s="168">
        <f t="shared" si="4"/>
        <v>81385.887290649887</v>
      </c>
      <c r="AI11" s="168">
        <f t="shared" si="4"/>
        <v>81079.664789337665</v>
      </c>
      <c r="AJ11" s="168">
        <f t="shared" si="4"/>
        <v>80773.442288025442</v>
      </c>
      <c r="AK11" s="168">
        <f t="shared" si="4"/>
        <v>80466.28332646456</v>
      </c>
      <c r="AL11" s="168">
        <f t="shared" si="4"/>
        <v>80160.060825152352</v>
      </c>
      <c r="AN11" s="300">
        <f>80.7886971645204%-AN20</f>
        <v>0.80754297164520394</v>
      </c>
    </row>
    <row r="12" spans="1:40" ht="13.15" customHeight="1" x14ac:dyDescent="0.2">
      <c r="A12" s="527" t="s">
        <v>197</v>
      </c>
      <c r="B12" s="407" t="s">
        <v>651</v>
      </c>
      <c r="C12" s="299">
        <f t="shared" si="1"/>
        <v>1933.1763234518203</v>
      </c>
      <c r="D12" s="299">
        <f t="shared" si="1"/>
        <v>1986.6846192980388</v>
      </c>
      <c r="E12" s="168">
        <f t="shared" si="1"/>
        <v>2017.4690835920844</v>
      </c>
      <c r="F12" s="168">
        <f t="shared" si="1"/>
        <v>2048.25354788613</v>
      </c>
      <c r="G12" s="168">
        <f t="shared" si="1"/>
        <v>2079.0105014882242</v>
      </c>
      <c r="H12" s="168">
        <f t="shared" si="1"/>
        <v>2109.7949657822696</v>
      </c>
      <c r="I12" s="168">
        <f t="shared" si="1"/>
        <v>2140.579430076315</v>
      </c>
      <c r="J12" s="168">
        <f t="shared" si="1"/>
        <v>2163.5233471641027</v>
      </c>
      <c r="K12" s="168">
        <f t="shared" si="1"/>
        <v>2186.4672642518899</v>
      </c>
      <c r="L12" s="168">
        <f t="shared" si="1"/>
        <v>2209.4111813396767</v>
      </c>
      <c r="M12" s="168">
        <f t="shared" si="2"/>
        <v>2232.3550984274643</v>
      </c>
      <c r="N12" s="168">
        <f t="shared" si="2"/>
        <v>2255.299015515252</v>
      </c>
      <c r="O12" s="168">
        <f t="shared" si="2"/>
        <v>2271.7504093024186</v>
      </c>
      <c r="P12" s="168">
        <f t="shared" si="2"/>
        <v>2288.2018030895852</v>
      </c>
      <c r="Q12" s="168">
        <f t="shared" si="2"/>
        <v>2304.6531968767517</v>
      </c>
      <c r="R12" s="168">
        <f t="shared" si="2"/>
        <v>2321.1045906639183</v>
      </c>
      <c r="S12" s="168">
        <f t="shared" si="2"/>
        <v>2337.5559844510854</v>
      </c>
      <c r="T12" s="168">
        <f t="shared" si="2"/>
        <v>2347.1297052503055</v>
      </c>
      <c r="U12" s="168">
        <f t="shared" si="2"/>
        <v>2356.7034260495261</v>
      </c>
      <c r="V12" s="168">
        <f t="shared" si="2"/>
        <v>2366.3046575406984</v>
      </c>
      <c r="W12" s="168">
        <f t="shared" si="3"/>
        <v>2375.8783783399194</v>
      </c>
      <c r="X12" s="168">
        <f t="shared" si="3"/>
        <v>2385.45209913914</v>
      </c>
      <c r="Y12" s="168">
        <f t="shared" si="3"/>
        <v>2388.9184463250645</v>
      </c>
      <c r="Z12" s="168">
        <f t="shared" si="3"/>
        <v>2392.3847935109893</v>
      </c>
      <c r="AA12" s="168">
        <f t="shared" si="3"/>
        <v>2395.8511406969142</v>
      </c>
      <c r="AB12" s="168">
        <f t="shared" si="3"/>
        <v>2399.317487882839</v>
      </c>
      <c r="AC12" s="168">
        <f t="shared" si="3"/>
        <v>2402.7563243768122</v>
      </c>
      <c r="AD12" s="168">
        <f t="shared" si="3"/>
        <v>2400.3904048689587</v>
      </c>
      <c r="AE12" s="168">
        <f t="shared" si="3"/>
        <v>2398.0244853611057</v>
      </c>
      <c r="AF12" s="168">
        <f t="shared" si="3"/>
        <v>2395.6585658532522</v>
      </c>
      <c r="AG12" s="168">
        <f t="shared" si="4"/>
        <v>2393.265135653447</v>
      </c>
      <c r="AH12" s="168">
        <f t="shared" si="4"/>
        <v>2390.8992161455935</v>
      </c>
      <c r="AI12" s="168">
        <f t="shared" si="4"/>
        <v>2381.9032198773602</v>
      </c>
      <c r="AJ12" s="168">
        <f t="shared" si="4"/>
        <v>2372.907223609127</v>
      </c>
      <c r="AK12" s="168">
        <f t="shared" si="4"/>
        <v>2363.883716648942</v>
      </c>
      <c r="AL12" s="168">
        <f t="shared" si="4"/>
        <v>2354.8877203807092</v>
      </c>
      <c r="AN12" s="300">
        <v>2.3723447911984837E-2</v>
      </c>
    </row>
    <row r="13" spans="1:40" ht="13.15" customHeight="1" x14ac:dyDescent="0.2">
      <c r="A13" s="527" t="s">
        <v>199</v>
      </c>
      <c r="B13" s="150" t="s">
        <v>653</v>
      </c>
      <c r="C13" s="299">
        <f t="shared" si="1"/>
        <v>2165.6670509839173</v>
      </c>
      <c r="D13" s="299">
        <f t="shared" si="1"/>
        <v>2225.6104466600764</v>
      </c>
      <c r="E13" s="168">
        <f t="shared" si="1"/>
        <v>2260.0971611904733</v>
      </c>
      <c r="F13" s="168">
        <f t="shared" si="1"/>
        <v>2294.5838757208708</v>
      </c>
      <c r="G13" s="168">
        <f t="shared" si="1"/>
        <v>2329.0397710246989</v>
      </c>
      <c r="H13" s="168">
        <f t="shared" si="1"/>
        <v>2363.5264855550959</v>
      </c>
      <c r="I13" s="168">
        <f t="shared" si="1"/>
        <v>2398.0132000854928</v>
      </c>
      <c r="J13" s="168">
        <f t="shared" si="1"/>
        <v>2423.7164350438052</v>
      </c>
      <c r="K13" s="168">
        <f t="shared" si="1"/>
        <v>2449.4196700021166</v>
      </c>
      <c r="L13" s="168">
        <f t="shared" si="1"/>
        <v>2475.1229049604285</v>
      </c>
      <c r="M13" s="168">
        <f t="shared" si="2"/>
        <v>2500.8261399187409</v>
      </c>
      <c r="N13" s="168">
        <f t="shared" si="2"/>
        <v>2526.5293748770528</v>
      </c>
      <c r="O13" s="168">
        <f t="shared" si="2"/>
        <v>2544.9592723651472</v>
      </c>
      <c r="P13" s="168">
        <f t="shared" si="2"/>
        <v>2563.389169853242</v>
      </c>
      <c r="Q13" s="168">
        <f t="shared" si="2"/>
        <v>2581.8190673413364</v>
      </c>
      <c r="R13" s="168">
        <f t="shared" si="2"/>
        <v>2600.2489648294309</v>
      </c>
      <c r="S13" s="168">
        <f t="shared" si="2"/>
        <v>2618.6788623175253</v>
      </c>
      <c r="T13" s="168">
        <f t="shared" si="2"/>
        <v>2629.4039531634394</v>
      </c>
      <c r="U13" s="168">
        <f t="shared" si="2"/>
        <v>2640.1290440093535</v>
      </c>
      <c r="V13" s="168">
        <f t="shared" si="2"/>
        <v>2650.8849540818369</v>
      </c>
      <c r="W13" s="168">
        <f t="shared" si="3"/>
        <v>2661.6100449277515</v>
      </c>
      <c r="X13" s="168">
        <f t="shared" si="3"/>
        <v>2672.335135773666</v>
      </c>
      <c r="Y13" s="168">
        <f t="shared" si="3"/>
        <v>2676.2183583213241</v>
      </c>
      <c r="Z13" s="168">
        <f t="shared" si="3"/>
        <v>2680.1015808689831</v>
      </c>
      <c r="AA13" s="168">
        <f t="shared" si="3"/>
        <v>2683.9848034166416</v>
      </c>
      <c r="AB13" s="168">
        <f t="shared" si="3"/>
        <v>2687.8680259643006</v>
      </c>
      <c r="AC13" s="168">
        <f t="shared" si="3"/>
        <v>2691.7204292853908</v>
      </c>
      <c r="AD13" s="168">
        <f t="shared" si="3"/>
        <v>2689.0699758004812</v>
      </c>
      <c r="AE13" s="168">
        <f t="shared" si="3"/>
        <v>2686.4195223155712</v>
      </c>
      <c r="AF13" s="168">
        <f t="shared" si="3"/>
        <v>2683.7690688306611</v>
      </c>
      <c r="AG13" s="168">
        <f t="shared" si="4"/>
        <v>2681.0877961191823</v>
      </c>
      <c r="AH13" s="168">
        <f t="shared" si="4"/>
        <v>2678.4373426342727</v>
      </c>
      <c r="AI13" s="168">
        <f t="shared" si="4"/>
        <v>2668.3594555463014</v>
      </c>
      <c r="AJ13" s="168">
        <f t="shared" si="4"/>
        <v>2658.2815684583297</v>
      </c>
      <c r="AK13" s="168">
        <f t="shared" si="4"/>
        <v>2648.1728621437901</v>
      </c>
      <c r="AL13" s="168">
        <f t="shared" si="4"/>
        <v>2638.0949750558188</v>
      </c>
      <c r="AN13" s="300">
        <v>2.6576514959060441E-2</v>
      </c>
    </row>
    <row r="14" spans="1:40" ht="13.15" customHeight="1" x14ac:dyDescent="0.2">
      <c r="A14" s="527" t="s">
        <v>201</v>
      </c>
      <c r="B14" s="150" t="s">
        <v>655</v>
      </c>
      <c r="C14" s="299">
        <f t="shared" si="1"/>
        <v>4832.9408086295507</v>
      </c>
      <c r="D14" s="299">
        <f t="shared" si="1"/>
        <v>4966.7115482450963</v>
      </c>
      <c r="E14" s="168">
        <f t="shared" si="1"/>
        <v>5043.6727089802107</v>
      </c>
      <c r="F14" s="168">
        <f t="shared" si="1"/>
        <v>5120.6338697153251</v>
      </c>
      <c r="G14" s="168">
        <f t="shared" si="1"/>
        <v>5197.5262537205599</v>
      </c>
      <c r="H14" s="168">
        <f t="shared" si="1"/>
        <v>5274.4874144556734</v>
      </c>
      <c r="I14" s="168">
        <f t="shared" si="1"/>
        <v>5351.4485751907878</v>
      </c>
      <c r="J14" s="168">
        <f t="shared" si="1"/>
        <v>5408.8083679102565</v>
      </c>
      <c r="K14" s="168">
        <f t="shared" si="1"/>
        <v>5466.1681606297243</v>
      </c>
      <c r="L14" s="168">
        <f t="shared" si="1"/>
        <v>5523.5279533491921</v>
      </c>
      <c r="M14" s="168">
        <f t="shared" si="2"/>
        <v>5580.8877460686608</v>
      </c>
      <c r="N14" s="168">
        <f t="shared" si="2"/>
        <v>5638.2475387881295</v>
      </c>
      <c r="O14" s="168">
        <f t="shared" si="2"/>
        <v>5679.3760232560462</v>
      </c>
      <c r="P14" s="168">
        <f t="shared" si="2"/>
        <v>5720.5045077239629</v>
      </c>
      <c r="Q14" s="168">
        <f t="shared" si="2"/>
        <v>5761.6329921918796</v>
      </c>
      <c r="R14" s="168">
        <f t="shared" si="2"/>
        <v>5802.7614766597962</v>
      </c>
      <c r="S14" s="168">
        <f t="shared" si="2"/>
        <v>5843.8899611277129</v>
      </c>
      <c r="T14" s="168">
        <f t="shared" si="2"/>
        <v>5867.8242631257635</v>
      </c>
      <c r="U14" s="168">
        <f t="shared" si="2"/>
        <v>5891.7585651238151</v>
      </c>
      <c r="V14" s="168">
        <f t="shared" si="2"/>
        <v>5915.7616438517462</v>
      </c>
      <c r="W14" s="168">
        <f t="shared" si="3"/>
        <v>5939.6959458497977</v>
      </c>
      <c r="X14" s="168">
        <f t="shared" si="3"/>
        <v>5963.6302478478501</v>
      </c>
      <c r="Y14" s="168">
        <f t="shared" si="3"/>
        <v>5972.2961158126609</v>
      </c>
      <c r="Z14" s="168">
        <f t="shared" si="3"/>
        <v>5980.9619837774726</v>
      </c>
      <c r="AA14" s="168">
        <f t="shared" si="3"/>
        <v>5989.6278517422852</v>
      </c>
      <c r="AB14" s="168">
        <f t="shared" si="3"/>
        <v>5998.2937197070978</v>
      </c>
      <c r="AC14" s="168">
        <f t="shared" si="3"/>
        <v>6006.8908109420308</v>
      </c>
      <c r="AD14" s="168">
        <f t="shared" si="3"/>
        <v>6000.9760121723966</v>
      </c>
      <c r="AE14" s="168">
        <f t="shared" si="3"/>
        <v>5995.0612134027633</v>
      </c>
      <c r="AF14" s="168">
        <f t="shared" si="3"/>
        <v>5989.14641463313</v>
      </c>
      <c r="AG14" s="168">
        <f t="shared" si="4"/>
        <v>5983.1628391336171</v>
      </c>
      <c r="AH14" s="168">
        <f t="shared" si="4"/>
        <v>5977.2480403639829</v>
      </c>
      <c r="AI14" s="168">
        <f t="shared" si="4"/>
        <v>5954.7580496934006</v>
      </c>
      <c r="AJ14" s="168">
        <f t="shared" si="4"/>
        <v>5932.2680590228174</v>
      </c>
      <c r="AK14" s="168">
        <f t="shared" si="4"/>
        <v>5909.7092916223555</v>
      </c>
      <c r="AL14" s="168">
        <f t="shared" si="4"/>
        <v>5887.2193009517723</v>
      </c>
      <c r="AN14" s="300">
        <v>5.9308619779962088E-2</v>
      </c>
    </row>
    <row r="15" spans="1:40" ht="13.15" customHeight="1" x14ac:dyDescent="0.2">
      <c r="A15" s="527" t="s">
        <v>203</v>
      </c>
      <c r="B15" s="407" t="s">
        <v>657</v>
      </c>
      <c r="C15" s="299">
        <f t="shared" si="1"/>
        <v>62.103687491450572</v>
      </c>
      <c r="D15" s="299">
        <f t="shared" si="1"/>
        <v>63.822652514516903</v>
      </c>
      <c r="E15" s="168">
        <f t="shared" si="1"/>
        <v>64.811609769432692</v>
      </c>
      <c r="F15" s="168">
        <f t="shared" si="1"/>
        <v>65.800567024348496</v>
      </c>
      <c r="G15" s="168">
        <f t="shared" si="1"/>
        <v>66.788640492620047</v>
      </c>
      <c r="H15" s="168">
        <f t="shared" si="1"/>
        <v>67.77759774753585</v>
      </c>
      <c r="I15" s="168">
        <f t="shared" si="1"/>
        <v>68.766555002451639</v>
      </c>
      <c r="J15" s="168">
        <f t="shared" si="1"/>
        <v>69.503633063756183</v>
      </c>
      <c r="K15" s="168">
        <f t="shared" si="1"/>
        <v>70.240711125060713</v>
      </c>
      <c r="L15" s="168">
        <f t="shared" si="1"/>
        <v>70.977789186365243</v>
      </c>
      <c r="M15" s="168">
        <f t="shared" si="2"/>
        <v>71.714867247669773</v>
      </c>
      <c r="N15" s="168">
        <f t="shared" si="2"/>
        <v>72.451945308974317</v>
      </c>
      <c r="O15" s="168">
        <f t="shared" si="2"/>
        <v>72.980449722235846</v>
      </c>
      <c r="P15" s="168">
        <f t="shared" si="2"/>
        <v>73.50895413549739</v>
      </c>
      <c r="Q15" s="168">
        <f t="shared" si="2"/>
        <v>74.03745854875892</v>
      </c>
      <c r="R15" s="168">
        <f t="shared" si="2"/>
        <v>74.56596296202045</v>
      </c>
      <c r="S15" s="168">
        <f t="shared" si="2"/>
        <v>75.09446737528198</v>
      </c>
      <c r="T15" s="168">
        <f t="shared" si="2"/>
        <v>75.402025127480997</v>
      </c>
      <c r="U15" s="168">
        <f t="shared" si="2"/>
        <v>75.709582879679999</v>
      </c>
      <c r="V15" s="168">
        <f t="shared" si="2"/>
        <v>76.018024418523268</v>
      </c>
      <c r="W15" s="168">
        <f t="shared" si="3"/>
        <v>76.325582170722285</v>
      </c>
      <c r="X15" s="168">
        <f t="shared" si="3"/>
        <v>76.633139922921302</v>
      </c>
      <c r="Y15" s="168">
        <f t="shared" si="3"/>
        <v>76.744497040096803</v>
      </c>
      <c r="Z15" s="168">
        <f t="shared" si="3"/>
        <v>76.855854157272319</v>
      </c>
      <c r="AA15" s="168">
        <f t="shared" si="3"/>
        <v>76.96721127444782</v>
      </c>
      <c r="AB15" s="168">
        <f t="shared" si="3"/>
        <v>77.078568391623335</v>
      </c>
      <c r="AC15" s="168">
        <f t="shared" si="3"/>
        <v>77.189041722154599</v>
      </c>
      <c r="AD15" s="168">
        <f t="shared" si="3"/>
        <v>77.113036070749089</v>
      </c>
      <c r="AE15" s="168">
        <f t="shared" si="3"/>
        <v>77.037030419343594</v>
      </c>
      <c r="AF15" s="168">
        <f t="shared" si="3"/>
        <v>76.961024767938085</v>
      </c>
      <c r="AG15" s="168">
        <f t="shared" si="4"/>
        <v>76.884135329888323</v>
      </c>
      <c r="AH15" s="168">
        <f t="shared" si="4"/>
        <v>76.808129678482828</v>
      </c>
      <c r="AI15" s="168">
        <f t="shared" si="4"/>
        <v>76.519131445813059</v>
      </c>
      <c r="AJ15" s="168">
        <f t="shared" si="4"/>
        <v>76.23013321314329</v>
      </c>
      <c r="AK15" s="168">
        <f t="shared" si="4"/>
        <v>75.940251193829283</v>
      </c>
      <c r="AL15" s="168">
        <f t="shared" si="4"/>
        <v>75.651252961159528</v>
      </c>
      <c r="AN15" s="300">
        <v>7.6212064956129215E-4</v>
      </c>
    </row>
    <row r="16" spans="1:40" ht="13.15" customHeight="1" x14ac:dyDescent="0.2">
      <c r="A16" s="527" t="s">
        <v>205</v>
      </c>
      <c r="B16" s="407" t="s">
        <v>659</v>
      </c>
      <c r="C16" s="299">
        <f t="shared" si="1"/>
        <v>12.739217946964221</v>
      </c>
      <c r="D16" s="299">
        <f t="shared" si="1"/>
        <v>13.091826156823979</v>
      </c>
      <c r="E16" s="168">
        <f t="shared" si="1"/>
        <v>13.294689183473373</v>
      </c>
      <c r="F16" s="168">
        <f t="shared" si="1"/>
        <v>13.49755221012277</v>
      </c>
      <c r="G16" s="168">
        <f t="shared" si="1"/>
        <v>13.700233947204113</v>
      </c>
      <c r="H16" s="168">
        <f t="shared" si="1"/>
        <v>13.903096973853506</v>
      </c>
      <c r="I16" s="168">
        <f t="shared" si="1"/>
        <v>14.1059600005029</v>
      </c>
      <c r="J16" s="168">
        <f t="shared" si="1"/>
        <v>14.257155500257678</v>
      </c>
      <c r="K16" s="168">
        <f t="shared" si="1"/>
        <v>14.408351000012454</v>
      </c>
      <c r="L16" s="168">
        <f t="shared" si="1"/>
        <v>14.559546499767228</v>
      </c>
      <c r="M16" s="168">
        <f t="shared" si="2"/>
        <v>14.710741999522005</v>
      </c>
      <c r="N16" s="168">
        <f t="shared" si="2"/>
        <v>14.861937499276783</v>
      </c>
      <c r="O16" s="168">
        <f t="shared" si="2"/>
        <v>14.970348660971457</v>
      </c>
      <c r="P16" s="168">
        <f t="shared" si="2"/>
        <v>15.078759822666131</v>
      </c>
      <c r="Q16" s="168">
        <f t="shared" si="2"/>
        <v>15.187170984360803</v>
      </c>
      <c r="R16" s="168">
        <f t="shared" si="2"/>
        <v>15.295582146055477</v>
      </c>
      <c r="S16" s="168">
        <f t="shared" si="2"/>
        <v>15.403993307750151</v>
      </c>
      <c r="T16" s="168">
        <f t="shared" si="2"/>
        <v>15.467082077431998</v>
      </c>
      <c r="U16" s="168">
        <f t="shared" si="2"/>
        <v>15.530170847113846</v>
      </c>
      <c r="V16" s="168">
        <f t="shared" si="2"/>
        <v>15.593440906363746</v>
      </c>
      <c r="W16" s="168">
        <f t="shared" si="3"/>
        <v>15.656529676045597</v>
      </c>
      <c r="X16" s="168">
        <f t="shared" si="3"/>
        <v>15.719618445727447</v>
      </c>
      <c r="Y16" s="168">
        <f t="shared" si="3"/>
        <v>15.742460931301908</v>
      </c>
      <c r="Z16" s="168">
        <f t="shared" si="3"/>
        <v>15.765303416876371</v>
      </c>
      <c r="AA16" s="168">
        <f t="shared" si="3"/>
        <v>15.788145902450834</v>
      </c>
      <c r="AB16" s="168">
        <f t="shared" si="3"/>
        <v>15.810988388025299</v>
      </c>
      <c r="AC16" s="168">
        <f t="shared" si="3"/>
        <v>15.833649584031713</v>
      </c>
      <c r="AD16" s="168">
        <f t="shared" si="3"/>
        <v>15.818058681179302</v>
      </c>
      <c r="AE16" s="168">
        <f t="shared" si="3"/>
        <v>15.802467778326891</v>
      </c>
      <c r="AF16" s="168">
        <f t="shared" si="3"/>
        <v>15.78687687547448</v>
      </c>
      <c r="AG16" s="168">
        <f t="shared" si="4"/>
        <v>15.771104683054016</v>
      </c>
      <c r="AH16" s="168">
        <f t="shared" si="4"/>
        <v>15.755513780201605</v>
      </c>
      <c r="AI16" s="168">
        <f t="shared" si="4"/>
        <v>15.696232091448833</v>
      </c>
      <c r="AJ16" s="168">
        <f t="shared" si="4"/>
        <v>15.636950402696058</v>
      </c>
      <c r="AK16" s="168">
        <f t="shared" si="4"/>
        <v>15.577487424375237</v>
      </c>
      <c r="AL16" s="168">
        <f t="shared" si="4"/>
        <v>15.518205735622466</v>
      </c>
      <c r="AN16" s="300">
        <v>1.5633244093564967E-4</v>
      </c>
    </row>
    <row r="17" spans="1:40" ht="13.15" customHeight="1" x14ac:dyDescent="0.2">
      <c r="A17" s="527" t="s">
        <v>207</v>
      </c>
      <c r="B17" s="407" t="s">
        <v>661</v>
      </c>
      <c r="C17" s="299">
        <f t="shared" si="1"/>
        <v>138.53899517323589</v>
      </c>
      <c r="D17" s="299">
        <f t="shared" si="1"/>
        <v>142.37360945546075</v>
      </c>
      <c r="E17" s="168">
        <f t="shared" si="1"/>
        <v>144.57974487027292</v>
      </c>
      <c r="F17" s="168">
        <f t="shared" si="1"/>
        <v>146.78588028508509</v>
      </c>
      <c r="G17" s="168">
        <f t="shared" si="1"/>
        <v>148.9900441758447</v>
      </c>
      <c r="H17" s="168">
        <f t="shared" si="1"/>
        <v>151.19617959065687</v>
      </c>
      <c r="I17" s="168">
        <f t="shared" si="1"/>
        <v>153.40231500546903</v>
      </c>
      <c r="J17" s="168">
        <f t="shared" si="1"/>
        <v>155.04656606530222</v>
      </c>
      <c r="K17" s="168">
        <f t="shared" si="1"/>
        <v>156.6908171251354</v>
      </c>
      <c r="L17" s="168">
        <f t="shared" si="1"/>
        <v>158.33506818496858</v>
      </c>
      <c r="M17" s="168">
        <f t="shared" si="2"/>
        <v>159.97931924480179</v>
      </c>
      <c r="N17" s="168">
        <f t="shared" si="2"/>
        <v>161.623570304635</v>
      </c>
      <c r="O17" s="168">
        <f t="shared" si="2"/>
        <v>162.80254168806457</v>
      </c>
      <c r="P17" s="168">
        <f t="shared" si="2"/>
        <v>163.98151307149413</v>
      </c>
      <c r="Q17" s="168">
        <f t="shared" si="2"/>
        <v>165.1604844549237</v>
      </c>
      <c r="R17" s="168">
        <f t="shared" si="2"/>
        <v>166.3394558383533</v>
      </c>
      <c r="S17" s="168">
        <f t="shared" si="2"/>
        <v>167.51842722178287</v>
      </c>
      <c r="T17" s="168">
        <f t="shared" si="2"/>
        <v>168.20451759207296</v>
      </c>
      <c r="U17" s="168">
        <f t="shared" si="2"/>
        <v>168.89060796236305</v>
      </c>
      <c r="V17" s="168">
        <f t="shared" si="2"/>
        <v>169.57866985670572</v>
      </c>
      <c r="W17" s="168">
        <f t="shared" si="3"/>
        <v>170.26476022699586</v>
      </c>
      <c r="X17" s="168">
        <f t="shared" si="3"/>
        <v>170.95085059728598</v>
      </c>
      <c r="Y17" s="168">
        <f t="shared" si="3"/>
        <v>171.19926262790824</v>
      </c>
      <c r="Z17" s="168">
        <f t="shared" si="3"/>
        <v>171.44767465853053</v>
      </c>
      <c r="AA17" s="168">
        <f t="shared" si="3"/>
        <v>171.69608668915279</v>
      </c>
      <c r="AB17" s="168">
        <f t="shared" si="3"/>
        <v>171.94449871977511</v>
      </c>
      <c r="AC17" s="168">
        <f t="shared" si="3"/>
        <v>172.19093922634485</v>
      </c>
      <c r="AD17" s="168">
        <f t="shared" si="3"/>
        <v>172.02138815782487</v>
      </c>
      <c r="AE17" s="168">
        <f t="shared" si="3"/>
        <v>171.85183708930492</v>
      </c>
      <c r="AF17" s="168">
        <f t="shared" si="3"/>
        <v>171.68228602078494</v>
      </c>
      <c r="AG17" s="168">
        <f t="shared" si="4"/>
        <v>171.51076342821239</v>
      </c>
      <c r="AH17" s="168">
        <f t="shared" si="4"/>
        <v>171.34121235969243</v>
      </c>
      <c r="AI17" s="168">
        <f t="shared" si="4"/>
        <v>170.69652399450604</v>
      </c>
      <c r="AJ17" s="168">
        <f t="shared" si="4"/>
        <v>170.05183562931961</v>
      </c>
      <c r="AK17" s="168">
        <f t="shared" si="4"/>
        <v>169.40517574008069</v>
      </c>
      <c r="AL17" s="168">
        <f t="shared" si="4"/>
        <v>168.7604873748943</v>
      </c>
      <c r="AN17" s="300">
        <v>1.7001152951751899E-3</v>
      </c>
    </row>
    <row r="18" spans="1:40" ht="13.15" customHeight="1" x14ac:dyDescent="0.2">
      <c r="A18" s="527" t="s">
        <v>209</v>
      </c>
      <c r="B18" s="407" t="s">
        <v>663</v>
      </c>
      <c r="C18" s="299">
        <f t="shared" si="1"/>
        <v>3.1848044867410552</v>
      </c>
      <c r="D18" s="299">
        <f t="shared" si="1"/>
        <v>3.2729565392059947</v>
      </c>
      <c r="E18" s="168">
        <f t="shared" si="1"/>
        <v>3.3236722958683433</v>
      </c>
      <c r="F18" s="168">
        <f t="shared" si="1"/>
        <v>3.3743880525306924</v>
      </c>
      <c r="G18" s="168">
        <f t="shared" si="1"/>
        <v>3.4250584868010283</v>
      </c>
      <c r="H18" s="168">
        <f t="shared" si="1"/>
        <v>3.4757742434633765</v>
      </c>
      <c r="I18" s="168">
        <f t="shared" si="1"/>
        <v>3.5264900001257251</v>
      </c>
      <c r="J18" s="168">
        <f t="shared" si="1"/>
        <v>3.5642888750644195</v>
      </c>
      <c r="K18" s="168">
        <f t="shared" si="1"/>
        <v>3.6020877500031134</v>
      </c>
      <c r="L18" s="168">
        <f t="shared" si="1"/>
        <v>3.6398866249418069</v>
      </c>
      <c r="M18" s="168">
        <f t="shared" si="2"/>
        <v>3.6776854998805013</v>
      </c>
      <c r="N18" s="168">
        <f t="shared" si="2"/>
        <v>3.7154843748191957</v>
      </c>
      <c r="O18" s="168">
        <f t="shared" si="2"/>
        <v>3.7425871652428642</v>
      </c>
      <c r="P18" s="168">
        <f t="shared" si="2"/>
        <v>3.7696899556665326</v>
      </c>
      <c r="Q18" s="168">
        <f t="shared" si="2"/>
        <v>3.7967927460902007</v>
      </c>
      <c r="R18" s="168">
        <f t="shared" si="2"/>
        <v>3.8238955365138692</v>
      </c>
      <c r="S18" s="168">
        <f t="shared" si="2"/>
        <v>3.8509983269375376</v>
      </c>
      <c r="T18" s="168">
        <f t="shared" si="2"/>
        <v>3.8667705193579995</v>
      </c>
      <c r="U18" s="168">
        <f t="shared" si="2"/>
        <v>3.8825427117784614</v>
      </c>
      <c r="V18" s="168">
        <f t="shared" si="2"/>
        <v>3.8983602265909365</v>
      </c>
      <c r="W18" s="168">
        <f t="shared" si="3"/>
        <v>3.9141324190113993</v>
      </c>
      <c r="X18" s="168">
        <f t="shared" si="3"/>
        <v>3.9299046114318616</v>
      </c>
      <c r="Y18" s="168">
        <f t="shared" si="3"/>
        <v>3.935615232825477</v>
      </c>
      <c r="Z18" s="168">
        <f t="shared" si="3"/>
        <v>3.9413258542190928</v>
      </c>
      <c r="AA18" s="168">
        <f t="shared" si="3"/>
        <v>3.9470364756127085</v>
      </c>
      <c r="AB18" s="168">
        <f t="shared" si="3"/>
        <v>3.9527470970063248</v>
      </c>
      <c r="AC18" s="168">
        <f t="shared" si="3"/>
        <v>3.9584123960079283</v>
      </c>
      <c r="AD18" s="168">
        <f t="shared" si="3"/>
        <v>3.9545146702948255</v>
      </c>
      <c r="AE18" s="168">
        <f t="shared" si="3"/>
        <v>3.9506169445817227</v>
      </c>
      <c r="AF18" s="168">
        <f t="shared" si="3"/>
        <v>3.94671921886862</v>
      </c>
      <c r="AG18" s="168">
        <f t="shared" si="4"/>
        <v>3.9427761707635041</v>
      </c>
      <c r="AH18" s="168">
        <f t="shared" si="4"/>
        <v>3.9388784450504013</v>
      </c>
      <c r="AI18" s="168">
        <f t="shared" si="4"/>
        <v>3.9240580228622082</v>
      </c>
      <c r="AJ18" s="168">
        <f t="shared" si="4"/>
        <v>3.9092376006740146</v>
      </c>
      <c r="AK18" s="168">
        <f t="shared" si="4"/>
        <v>3.8943718560938092</v>
      </c>
      <c r="AL18" s="168">
        <f t="shared" si="4"/>
        <v>3.8795514339056165</v>
      </c>
      <c r="AN18" s="300">
        <v>3.9083110233912417E-5</v>
      </c>
    </row>
    <row r="19" spans="1:40" ht="13.15" customHeight="1" x14ac:dyDescent="0.2">
      <c r="A19" s="527" t="s">
        <v>211</v>
      </c>
      <c r="B19" s="407" t="s">
        <v>665</v>
      </c>
      <c r="C19" s="299">
        <v>0</v>
      </c>
      <c r="D19" s="299">
        <v>0</v>
      </c>
      <c r="E19" s="168">
        <v>0</v>
      </c>
      <c r="F19" s="168">
        <v>0</v>
      </c>
      <c r="G19" s="168">
        <v>0</v>
      </c>
      <c r="H19" s="168">
        <v>0</v>
      </c>
      <c r="I19" s="168">
        <v>0</v>
      </c>
      <c r="J19" s="168">
        <v>0</v>
      </c>
      <c r="K19" s="168">
        <v>0</v>
      </c>
      <c r="L19" s="168">
        <v>0</v>
      </c>
      <c r="M19" s="168">
        <v>0</v>
      </c>
      <c r="N19" s="168">
        <v>0</v>
      </c>
      <c r="O19" s="168">
        <v>0</v>
      </c>
      <c r="P19" s="168">
        <v>0</v>
      </c>
      <c r="Q19" s="168">
        <v>0</v>
      </c>
      <c r="R19" s="168">
        <v>0</v>
      </c>
      <c r="S19" s="168">
        <v>0</v>
      </c>
      <c r="T19" s="168">
        <v>0</v>
      </c>
      <c r="U19" s="168">
        <v>0</v>
      </c>
      <c r="V19" s="168">
        <v>0</v>
      </c>
      <c r="W19" s="168">
        <v>0</v>
      </c>
      <c r="X19" s="168">
        <v>0</v>
      </c>
      <c r="Y19" s="168">
        <v>0</v>
      </c>
      <c r="Z19" s="168">
        <v>0</v>
      </c>
      <c r="AA19" s="168">
        <v>0</v>
      </c>
      <c r="AB19" s="168">
        <v>0</v>
      </c>
      <c r="AC19" s="168">
        <v>0</v>
      </c>
      <c r="AD19" s="168">
        <v>0</v>
      </c>
      <c r="AE19" s="168">
        <v>0</v>
      </c>
      <c r="AF19" s="168">
        <v>0</v>
      </c>
      <c r="AG19" s="168">
        <v>0</v>
      </c>
      <c r="AH19" s="168">
        <v>0</v>
      </c>
      <c r="AI19" s="168">
        <v>0</v>
      </c>
      <c r="AJ19" s="168">
        <v>0</v>
      </c>
      <c r="AK19" s="168">
        <v>0</v>
      </c>
      <c r="AL19" s="168">
        <v>0</v>
      </c>
      <c r="AN19" s="72"/>
    </row>
    <row r="20" spans="1:40" ht="13.15" customHeight="1" x14ac:dyDescent="0.2">
      <c r="A20" s="527" t="s">
        <v>213</v>
      </c>
      <c r="B20" s="407" t="s">
        <v>667</v>
      </c>
      <c r="C20" s="168">
        <f t="shared" ref="C20:AL20" si="5">C9*$AN$20</f>
        <v>28.031872</v>
      </c>
      <c r="D20" s="168">
        <f t="shared" si="5"/>
        <v>28.807764856695599</v>
      </c>
      <c r="E20" s="168">
        <f t="shared" si="5"/>
        <v>29.254152572192964</v>
      </c>
      <c r="F20" s="168">
        <f t="shared" si="5"/>
        <v>29.700540287690334</v>
      </c>
      <c r="G20" s="168">
        <f t="shared" si="5"/>
        <v>30.146529086551869</v>
      </c>
      <c r="H20" s="168">
        <f t="shared" si="5"/>
        <v>30.592916802049235</v>
      </c>
      <c r="I20" s="168">
        <f t="shared" si="5"/>
        <v>31.039304517546601</v>
      </c>
      <c r="J20" s="168">
        <f t="shared" si="5"/>
        <v>31.372000991831502</v>
      </c>
      <c r="K20" s="168">
        <f t="shared" si="5"/>
        <v>31.7046974661164</v>
      </c>
      <c r="L20" s="168">
        <f t="shared" si="5"/>
        <v>32.037393940401302</v>
      </c>
      <c r="M20" s="168">
        <f t="shared" si="5"/>
        <v>32.370090414686203</v>
      </c>
      <c r="N20" s="168">
        <f t="shared" si="5"/>
        <v>32.702786888971104</v>
      </c>
      <c r="O20" s="168">
        <f t="shared" si="5"/>
        <v>32.94133903719937</v>
      </c>
      <c r="P20" s="168">
        <f t="shared" si="5"/>
        <v>33.179891185427635</v>
      </c>
      <c r="Q20" s="168">
        <f t="shared" si="5"/>
        <v>33.418443333655901</v>
      </c>
      <c r="R20" s="168">
        <f t="shared" si="5"/>
        <v>33.656995481884167</v>
      </c>
      <c r="S20" s="168">
        <f t="shared" si="5"/>
        <v>33.895547630112432</v>
      </c>
      <c r="T20" s="168">
        <f t="shared" si="5"/>
        <v>34.034370619382386</v>
      </c>
      <c r="U20" s="168">
        <f t="shared" si="5"/>
        <v>34.17319360865234</v>
      </c>
      <c r="V20" s="168">
        <f t="shared" si="5"/>
        <v>34.312415514558133</v>
      </c>
      <c r="W20" s="168">
        <f t="shared" si="5"/>
        <v>34.451238503828094</v>
      </c>
      <c r="X20" s="168">
        <f t="shared" si="5"/>
        <v>34.590061493098055</v>
      </c>
      <c r="Y20" s="168">
        <f t="shared" si="5"/>
        <v>34.640324989213042</v>
      </c>
      <c r="Z20" s="168">
        <f t="shared" si="5"/>
        <v>34.690588485328021</v>
      </c>
      <c r="AA20" s="168">
        <f t="shared" si="5"/>
        <v>34.740851981443008</v>
      </c>
      <c r="AB20" s="168">
        <f t="shared" si="5"/>
        <v>34.791115477558002</v>
      </c>
      <c r="AC20" s="168">
        <f t="shared" si="5"/>
        <v>34.840980057037157</v>
      </c>
      <c r="AD20" s="168">
        <f t="shared" si="5"/>
        <v>34.8066732263555</v>
      </c>
      <c r="AE20" s="168">
        <f t="shared" si="5"/>
        <v>34.772366395673842</v>
      </c>
      <c r="AF20" s="168">
        <f t="shared" si="5"/>
        <v>34.738059564992184</v>
      </c>
      <c r="AG20" s="168">
        <f t="shared" si="5"/>
        <v>34.703353817674696</v>
      </c>
      <c r="AH20" s="168">
        <f t="shared" si="5"/>
        <v>34.669046986993038</v>
      </c>
      <c r="AI20" s="168">
        <f t="shared" si="5"/>
        <v>34.538601247075576</v>
      </c>
      <c r="AJ20" s="168">
        <f t="shared" si="5"/>
        <v>34.408155507158114</v>
      </c>
      <c r="AK20" s="168">
        <f t="shared" si="5"/>
        <v>34.27731085060482</v>
      </c>
      <c r="AL20" s="168">
        <f t="shared" si="5"/>
        <v>34.146865110687365</v>
      </c>
      <c r="AN20" s="300">
        <v>3.4400000000000001E-4</v>
      </c>
    </row>
    <row r="21" spans="1:40" ht="13.15" customHeight="1" x14ac:dyDescent="0.2">
      <c r="A21" s="527" t="s">
        <v>1204</v>
      </c>
      <c r="B21" s="407" t="s">
        <v>669</v>
      </c>
      <c r="C21" s="168">
        <v>0</v>
      </c>
      <c r="D21" s="168">
        <v>0</v>
      </c>
      <c r="E21" s="168">
        <v>0</v>
      </c>
      <c r="F21" s="168">
        <v>0</v>
      </c>
      <c r="G21" s="168">
        <v>0</v>
      </c>
      <c r="H21" s="168">
        <v>0</v>
      </c>
      <c r="I21" s="168">
        <v>0</v>
      </c>
      <c r="J21" s="168">
        <v>0</v>
      </c>
      <c r="K21" s="168">
        <v>0</v>
      </c>
      <c r="L21" s="168">
        <v>0</v>
      </c>
      <c r="M21" s="168">
        <v>0</v>
      </c>
      <c r="N21" s="168">
        <v>0</v>
      </c>
      <c r="O21" s="168">
        <v>0</v>
      </c>
      <c r="P21" s="168">
        <v>0</v>
      </c>
      <c r="Q21" s="168">
        <v>0</v>
      </c>
      <c r="R21" s="168">
        <v>0</v>
      </c>
      <c r="S21" s="168">
        <v>0</v>
      </c>
      <c r="T21" s="168">
        <v>0</v>
      </c>
      <c r="U21" s="168">
        <v>0</v>
      </c>
      <c r="V21" s="168">
        <v>0</v>
      </c>
      <c r="W21" s="168">
        <v>0</v>
      </c>
      <c r="X21" s="168">
        <v>0</v>
      </c>
      <c r="Y21" s="168">
        <v>0</v>
      </c>
      <c r="Z21" s="168">
        <v>0</v>
      </c>
      <c r="AA21" s="168">
        <v>0</v>
      </c>
      <c r="AB21" s="168">
        <v>0</v>
      </c>
      <c r="AC21" s="168">
        <v>0</v>
      </c>
      <c r="AD21" s="168">
        <v>0</v>
      </c>
      <c r="AE21" s="168">
        <v>0</v>
      </c>
      <c r="AF21" s="168">
        <v>0</v>
      </c>
      <c r="AG21" s="168">
        <v>0</v>
      </c>
      <c r="AH21" s="168">
        <v>0</v>
      </c>
      <c r="AI21" s="168">
        <v>0</v>
      </c>
      <c r="AJ21" s="168">
        <v>0</v>
      </c>
      <c r="AK21" s="168">
        <v>0</v>
      </c>
      <c r="AL21" s="168">
        <v>0</v>
      </c>
      <c r="AN21" s="407"/>
    </row>
    <row r="22" spans="1:40" ht="13.15" customHeight="1" x14ac:dyDescent="0.2">
      <c r="B22" s="477"/>
      <c r="C22" s="426"/>
      <c r="D22" s="79"/>
      <c r="AN22" s="427">
        <f>SUM(AN10:AN21)</f>
        <v>1.0000000000000004</v>
      </c>
    </row>
    <row r="23" spans="1:40" ht="13.15" customHeight="1" x14ac:dyDescent="0.2">
      <c r="A23" s="98" t="s">
        <v>1114</v>
      </c>
      <c r="B23" s="98" t="s">
        <v>1205</v>
      </c>
      <c r="C23" s="98" t="s">
        <v>1206</v>
      </c>
      <c r="D23" s="98" t="s">
        <v>1207</v>
      </c>
      <c r="E23" s="79"/>
    </row>
    <row r="24" spans="1:40" ht="13.15" customHeight="1" x14ac:dyDescent="0.2">
      <c r="A24" s="527" t="s">
        <v>193</v>
      </c>
      <c r="B24" s="150" t="s">
        <v>647</v>
      </c>
      <c r="C24" s="153">
        <f>'[1]01 - Dados de Entrada'!C358</f>
        <v>1.9996011168727563</v>
      </c>
      <c r="D24" s="151"/>
      <c r="E24" s="151">
        <f>C24*$E$25/$C$25</f>
        <v>62.567518946948546</v>
      </c>
    </row>
    <row r="25" spans="1:40" ht="13.15" customHeight="1" x14ac:dyDescent="0.2">
      <c r="A25" s="527" t="s">
        <v>195</v>
      </c>
      <c r="B25" s="407" t="s">
        <v>649</v>
      </c>
      <c r="C25" s="153">
        <f>'[1]01 - Dados de Entrada'!C359</f>
        <v>1</v>
      </c>
      <c r="D25" s="151"/>
      <c r="E25" s="151">
        <f>K31</f>
        <v>31.29</v>
      </c>
      <c r="F25" s="389" t="s">
        <v>1208</v>
      </c>
      <c r="G25"/>
    </row>
    <row r="26" spans="1:40" ht="13.15" customHeight="1" x14ac:dyDescent="0.2">
      <c r="A26" s="527" t="s">
        <v>197</v>
      </c>
      <c r="B26" s="407" t="s">
        <v>651</v>
      </c>
      <c r="C26" s="153">
        <f>'[1]01 - Dados de Entrada'!C360</f>
        <v>0.89349820502592736</v>
      </c>
      <c r="D26" s="151"/>
      <c r="E26" s="151">
        <f t="shared" ref="E26:E35" si="6">C26*$E$25/$C$25</f>
        <v>27.957558835261267</v>
      </c>
    </row>
    <row r="27" spans="1:40" ht="13.15" customHeight="1" thickBot="1" x14ac:dyDescent="0.25">
      <c r="A27" s="527" t="s">
        <v>199</v>
      </c>
      <c r="B27" s="150" t="s">
        <v>653</v>
      </c>
      <c r="C27" s="153">
        <f>'[1]01 - Dados de Entrada'!C361</f>
        <v>2.1069006781013164</v>
      </c>
      <c r="D27" s="151"/>
      <c r="E27" s="151">
        <f t="shared" si="6"/>
        <v>65.924922217790183</v>
      </c>
    </row>
    <row r="28" spans="1:40" ht="13.15" customHeight="1" x14ac:dyDescent="0.2">
      <c r="A28" s="527" t="s">
        <v>201</v>
      </c>
      <c r="B28" s="150" t="s">
        <v>655</v>
      </c>
      <c r="C28" s="153">
        <f>'[1]01 - Dados de Entrada'!C362</f>
        <v>1.0534503390506582</v>
      </c>
      <c r="D28" s="151"/>
      <c r="E28" s="151">
        <f t="shared" si="6"/>
        <v>32.962461108895091</v>
      </c>
      <c r="I28" s="689" t="s">
        <v>1209</v>
      </c>
      <c r="J28" s="690"/>
      <c r="K28" s="430"/>
      <c r="M28" s="433" t="s">
        <v>682</v>
      </c>
    </row>
    <row r="29" spans="1:40" ht="13.15" customHeight="1" thickBot="1" x14ac:dyDescent="0.25">
      <c r="A29" s="527" t="s">
        <v>203</v>
      </c>
      <c r="B29" s="407" t="s">
        <v>657</v>
      </c>
      <c r="C29" s="153">
        <f>'[1]01 - Dados de Entrada'!C363</f>
        <v>0.94176306342241722</v>
      </c>
      <c r="D29" s="151"/>
      <c r="E29" s="151">
        <f t="shared" si="6"/>
        <v>29.467766254487433</v>
      </c>
      <c r="I29" s="691"/>
      <c r="J29" s="692"/>
      <c r="K29" s="591"/>
      <c r="L29" s="66"/>
      <c r="M29" s="434">
        <f>'32 - VPL e TIR'!$C$5</f>
        <v>0</v>
      </c>
    </row>
    <row r="30" spans="1:40" ht="13.15" customHeight="1" thickBot="1" x14ac:dyDescent="0.25">
      <c r="A30" s="527" t="s">
        <v>205</v>
      </c>
      <c r="B30" s="407" t="s">
        <v>659</v>
      </c>
      <c r="C30" s="153">
        <f>'[1]01 - Dados de Entrada'!C364</f>
        <v>1.9461507778220981</v>
      </c>
      <c r="D30" s="151"/>
      <c r="E30" s="151">
        <f t="shared" si="6"/>
        <v>60.895057838053447</v>
      </c>
      <c r="I30" s="690"/>
      <c r="J30" s="690"/>
      <c r="K30" s="431"/>
      <c r="M30" s="240"/>
    </row>
    <row r="31" spans="1:40" ht="13.15" customHeight="1" x14ac:dyDescent="0.2">
      <c r="A31" s="527" t="s">
        <v>207</v>
      </c>
      <c r="B31" s="407" t="s">
        <v>661</v>
      </c>
      <c r="C31" s="153">
        <f>'[1]01 - Dados de Entrada'!C365</f>
        <v>0.97287594734742722</v>
      </c>
      <c r="D31" s="151"/>
      <c r="E31" s="151">
        <f t="shared" si="6"/>
        <v>30.441288392500997</v>
      </c>
      <c r="I31" s="689" t="s">
        <v>1209</v>
      </c>
      <c r="J31" s="690"/>
      <c r="K31" s="432">
        <f>31.29*(1-DESCONTO!$B$4)</f>
        <v>31.29</v>
      </c>
      <c r="M31" s="433" t="s">
        <v>1527</v>
      </c>
    </row>
    <row r="32" spans="1:40" ht="13.15" customHeight="1" thickBot="1" x14ac:dyDescent="0.25">
      <c r="A32" s="527" t="s">
        <v>209</v>
      </c>
      <c r="B32" s="407" t="s">
        <v>663</v>
      </c>
      <c r="C32" s="153">
        <f>'[1]01 - Dados de Entrada'!C366</f>
        <v>0.869964100518548</v>
      </c>
      <c r="D32" s="151"/>
      <c r="E32" s="151">
        <f t="shared" si="6"/>
        <v>27.221176705225368</v>
      </c>
      <c r="M32" s="635">
        <f>'32 - VPL e TIR'!$C$6</f>
        <v>0</v>
      </c>
    </row>
    <row r="33" spans="1:38" ht="13.15" customHeight="1" x14ac:dyDescent="0.2">
      <c r="A33" s="527" t="s">
        <v>211</v>
      </c>
      <c r="B33" s="407" t="s">
        <v>665</v>
      </c>
      <c r="C33" s="153">
        <f>'[1]01 - Dados de Entrada'!C367</f>
        <v>0.99980055843637816</v>
      </c>
      <c r="D33" s="151"/>
      <c r="E33" s="151">
        <f t="shared" si="6"/>
        <v>31.283759473474273</v>
      </c>
      <c r="L33" s="477"/>
    </row>
    <row r="34" spans="1:38" ht="13.15" customHeight="1" x14ac:dyDescent="0.2">
      <c r="A34" s="527" t="s">
        <v>213</v>
      </c>
      <c r="B34" s="407" t="s">
        <v>667</v>
      </c>
      <c r="C34" s="153">
        <f>'[1]01 - Dados de Entrada'!C368</f>
        <v>0.5</v>
      </c>
      <c r="D34" s="151"/>
      <c r="E34" s="151">
        <f t="shared" si="6"/>
        <v>15.645</v>
      </c>
      <c r="G34" s="101"/>
    </row>
    <row r="35" spans="1:38" ht="13.15" customHeight="1" x14ac:dyDescent="0.2">
      <c r="A35" s="527" t="s">
        <v>1204</v>
      </c>
      <c r="B35" s="407" t="s">
        <v>669</v>
      </c>
      <c r="C35" s="153">
        <f>'[1]01 - Dados de Entrada'!C369</f>
        <v>0.44674910251296368</v>
      </c>
      <c r="D35" s="151"/>
      <c r="E35" s="151">
        <f t="shared" si="6"/>
        <v>13.978779417630633</v>
      </c>
      <c r="G35" s="101"/>
      <c r="H35" s="101"/>
    </row>
    <row r="36" spans="1:38" ht="13.15" customHeight="1" x14ac:dyDescent="0.2">
      <c r="B36" s="477"/>
      <c r="C36" s="477"/>
      <c r="D36" s="79"/>
      <c r="I36" s="71" t="s">
        <v>1210</v>
      </c>
    </row>
    <row r="37" spans="1:38" ht="13.15" customHeight="1" x14ac:dyDescent="0.2">
      <c r="B37" s="155" t="s">
        <v>1211</v>
      </c>
      <c r="C37" s="156">
        <f>K28</f>
        <v>0</v>
      </c>
      <c r="D37" s="156">
        <f>K31</f>
        <v>31.29</v>
      </c>
      <c r="E37" s="156">
        <f>D37+(D37*$K$34)</f>
        <v>31.29</v>
      </c>
      <c r="F37" s="156">
        <f>E37+(E37*$K$34)</f>
        <v>31.29</v>
      </c>
      <c r="G37" s="156">
        <f>F37+(F37*$K$34)</f>
        <v>31.29</v>
      </c>
      <c r="H37" s="156">
        <f>G37+(G37*($K$34))</f>
        <v>31.29</v>
      </c>
      <c r="I37" s="157">
        <f>H37+(H37*$K$34)+(H37*K33)</f>
        <v>31.29</v>
      </c>
      <c r="J37" s="156">
        <f t="shared" ref="J37:AL37" si="7">I37+(I37*$K$34)</f>
        <v>31.29</v>
      </c>
      <c r="K37" s="156">
        <f t="shared" si="7"/>
        <v>31.29</v>
      </c>
      <c r="L37" s="156">
        <f t="shared" si="7"/>
        <v>31.29</v>
      </c>
      <c r="M37" s="156">
        <f t="shared" si="7"/>
        <v>31.29</v>
      </c>
      <c r="N37" s="156">
        <f t="shared" si="7"/>
        <v>31.29</v>
      </c>
      <c r="O37" s="156">
        <f t="shared" si="7"/>
        <v>31.29</v>
      </c>
      <c r="P37" s="156">
        <f t="shared" si="7"/>
        <v>31.29</v>
      </c>
      <c r="Q37" s="156">
        <f t="shared" si="7"/>
        <v>31.29</v>
      </c>
      <c r="R37" s="156">
        <f t="shared" si="7"/>
        <v>31.29</v>
      </c>
      <c r="S37" s="156">
        <f t="shared" si="7"/>
        <v>31.29</v>
      </c>
      <c r="T37" s="156">
        <f t="shared" si="7"/>
        <v>31.29</v>
      </c>
      <c r="U37" s="156">
        <f t="shared" si="7"/>
        <v>31.29</v>
      </c>
      <c r="V37" s="156">
        <f t="shared" si="7"/>
        <v>31.29</v>
      </c>
      <c r="W37" s="156">
        <f t="shared" si="7"/>
        <v>31.29</v>
      </c>
      <c r="X37" s="156">
        <f t="shared" si="7"/>
        <v>31.29</v>
      </c>
      <c r="Y37" s="156">
        <f t="shared" si="7"/>
        <v>31.29</v>
      </c>
      <c r="Z37" s="156">
        <f t="shared" si="7"/>
        <v>31.29</v>
      </c>
      <c r="AA37" s="156">
        <f t="shared" si="7"/>
        <v>31.29</v>
      </c>
      <c r="AB37" s="156">
        <f t="shared" si="7"/>
        <v>31.29</v>
      </c>
      <c r="AC37" s="156">
        <f t="shared" si="7"/>
        <v>31.29</v>
      </c>
      <c r="AD37" s="156">
        <f t="shared" si="7"/>
        <v>31.29</v>
      </c>
      <c r="AE37" s="156">
        <f t="shared" si="7"/>
        <v>31.29</v>
      </c>
      <c r="AF37" s="156">
        <f t="shared" si="7"/>
        <v>31.29</v>
      </c>
      <c r="AG37" s="156">
        <f t="shared" si="7"/>
        <v>31.29</v>
      </c>
      <c r="AH37" s="156">
        <f t="shared" si="7"/>
        <v>31.29</v>
      </c>
      <c r="AI37" s="156">
        <f t="shared" si="7"/>
        <v>31.29</v>
      </c>
      <c r="AJ37" s="156">
        <f t="shared" si="7"/>
        <v>31.29</v>
      </c>
      <c r="AK37" s="156">
        <f t="shared" si="7"/>
        <v>31.29</v>
      </c>
      <c r="AL37" s="156">
        <f t="shared" si="7"/>
        <v>31.29</v>
      </c>
    </row>
    <row r="38" spans="1:38" ht="13.15" customHeight="1" x14ac:dyDescent="0.2">
      <c r="A38" s="70" t="s">
        <v>1114</v>
      </c>
      <c r="B38" s="70" t="s">
        <v>1212</v>
      </c>
      <c r="C38" s="70" t="s">
        <v>690</v>
      </c>
      <c r="D38" s="70" t="s">
        <v>758</v>
      </c>
      <c r="E38" s="70" t="s">
        <v>759</v>
      </c>
      <c r="F38" s="70" t="s">
        <v>760</v>
      </c>
      <c r="G38" s="70" t="s">
        <v>761</v>
      </c>
      <c r="H38" s="70" t="s">
        <v>762</v>
      </c>
      <c r="I38" s="70" t="s">
        <v>763</v>
      </c>
      <c r="J38" s="70" t="s">
        <v>764</v>
      </c>
      <c r="K38" s="70" t="s">
        <v>765</v>
      </c>
      <c r="L38" s="70" t="s">
        <v>766</v>
      </c>
      <c r="M38" s="70" t="s">
        <v>700</v>
      </c>
      <c r="N38" s="70" t="s">
        <v>701</v>
      </c>
      <c r="O38" s="70" t="s">
        <v>702</v>
      </c>
      <c r="P38" s="70" t="s">
        <v>703</v>
      </c>
      <c r="Q38" s="70" t="s">
        <v>704</v>
      </c>
      <c r="R38" s="70" t="s">
        <v>705</v>
      </c>
      <c r="S38" s="70" t="s">
        <v>706</v>
      </c>
      <c r="T38" s="70" t="s">
        <v>707</v>
      </c>
      <c r="U38" s="70" t="s">
        <v>708</v>
      </c>
      <c r="V38" s="70" t="s">
        <v>709</v>
      </c>
      <c r="W38" s="70" t="s">
        <v>710</v>
      </c>
      <c r="X38" s="70" t="s">
        <v>711</v>
      </c>
      <c r="Y38" s="70" t="s">
        <v>712</v>
      </c>
      <c r="Z38" s="70" t="s">
        <v>713</v>
      </c>
      <c r="AA38" s="70" t="s">
        <v>714</v>
      </c>
      <c r="AB38" s="70" t="s">
        <v>715</v>
      </c>
      <c r="AC38" s="70" t="s">
        <v>716</v>
      </c>
      <c r="AD38" s="70" t="s">
        <v>717</v>
      </c>
      <c r="AE38" s="70" t="s">
        <v>718</v>
      </c>
      <c r="AF38" s="70" t="s">
        <v>719</v>
      </c>
      <c r="AG38" s="70" t="s">
        <v>720</v>
      </c>
      <c r="AH38" s="70" t="s">
        <v>721</v>
      </c>
      <c r="AI38" s="70" t="s">
        <v>722</v>
      </c>
      <c r="AJ38" s="70" t="s">
        <v>723</v>
      </c>
      <c r="AK38" s="70" t="s">
        <v>724</v>
      </c>
      <c r="AL38" s="70" t="s">
        <v>725</v>
      </c>
    </row>
    <row r="39" spans="1:38" ht="13.15" customHeight="1" x14ac:dyDescent="0.2">
      <c r="A39" s="527" t="s">
        <v>193</v>
      </c>
      <c r="B39" s="150" t="s">
        <v>647</v>
      </c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6"/>
      <c r="AE39" s="116"/>
      <c r="AF39" s="116"/>
      <c r="AG39" s="116"/>
      <c r="AH39" s="116"/>
      <c r="AI39" s="116"/>
      <c r="AJ39" s="116"/>
      <c r="AK39" s="116"/>
      <c r="AL39" s="116"/>
    </row>
    <row r="40" spans="1:38" ht="13.15" customHeight="1" x14ac:dyDescent="0.2">
      <c r="A40" s="527" t="s">
        <v>195</v>
      </c>
      <c r="B40" s="407" t="s">
        <v>649</v>
      </c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6"/>
      <c r="AE40" s="116"/>
      <c r="AF40" s="116"/>
      <c r="AG40" s="116"/>
      <c r="AH40" s="116"/>
      <c r="AI40" s="116"/>
      <c r="AJ40" s="116"/>
      <c r="AK40" s="116"/>
      <c r="AL40" s="116"/>
    </row>
    <row r="41" spans="1:38" ht="13.15" customHeight="1" x14ac:dyDescent="0.2">
      <c r="A41" s="527" t="s">
        <v>197</v>
      </c>
      <c r="B41" s="407" t="s">
        <v>651</v>
      </c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6"/>
      <c r="AE41" s="116"/>
      <c r="AF41" s="116"/>
      <c r="AG41" s="116"/>
      <c r="AH41" s="116"/>
      <c r="AI41" s="116"/>
      <c r="AJ41" s="116"/>
      <c r="AK41" s="116"/>
      <c r="AL41" s="116"/>
    </row>
    <row r="42" spans="1:38" ht="13.15" customHeight="1" x14ac:dyDescent="0.2">
      <c r="A42" s="527" t="s">
        <v>199</v>
      </c>
      <c r="B42" s="150" t="s">
        <v>653</v>
      </c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16"/>
      <c r="AF42" s="116"/>
      <c r="AG42" s="116"/>
      <c r="AH42" s="116"/>
      <c r="AI42" s="116"/>
      <c r="AJ42" s="116"/>
      <c r="AK42" s="116"/>
      <c r="AL42" s="116"/>
    </row>
    <row r="43" spans="1:38" ht="13.15" customHeight="1" x14ac:dyDescent="0.2">
      <c r="A43" s="527" t="s">
        <v>201</v>
      </c>
      <c r="B43" s="150" t="s">
        <v>655</v>
      </c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16"/>
      <c r="AF43" s="116"/>
      <c r="AG43" s="116"/>
      <c r="AH43" s="116"/>
      <c r="AI43" s="116"/>
      <c r="AJ43" s="116"/>
      <c r="AK43" s="116"/>
      <c r="AL43" s="116"/>
    </row>
    <row r="44" spans="1:38" ht="13.15" customHeight="1" x14ac:dyDescent="0.2">
      <c r="A44" s="527" t="s">
        <v>203</v>
      </c>
      <c r="B44" s="407" t="s">
        <v>657</v>
      </c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16"/>
      <c r="AF44" s="116"/>
      <c r="AG44" s="116"/>
      <c r="AH44" s="116"/>
      <c r="AI44" s="116"/>
      <c r="AJ44" s="116"/>
      <c r="AK44" s="116"/>
      <c r="AL44" s="116"/>
    </row>
    <row r="45" spans="1:38" ht="13.15" customHeight="1" x14ac:dyDescent="0.2">
      <c r="A45" s="527" t="s">
        <v>205</v>
      </c>
      <c r="B45" s="407" t="s">
        <v>659</v>
      </c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16"/>
      <c r="AF45" s="116"/>
      <c r="AG45" s="116"/>
      <c r="AH45" s="116"/>
      <c r="AI45" s="116"/>
      <c r="AJ45" s="116"/>
      <c r="AK45" s="116"/>
      <c r="AL45" s="116"/>
    </row>
    <row r="46" spans="1:38" ht="13.15" customHeight="1" x14ac:dyDescent="0.2">
      <c r="A46" s="527" t="s">
        <v>207</v>
      </c>
      <c r="B46" s="407" t="s">
        <v>661</v>
      </c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16"/>
      <c r="AF46" s="116"/>
      <c r="AG46" s="116"/>
      <c r="AH46" s="116"/>
      <c r="AI46" s="116"/>
      <c r="AJ46" s="116"/>
      <c r="AK46" s="116"/>
      <c r="AL46" s="116"/>
    </row>
    <row r="47" spans="1:38" ht="13.15" customHeight="1" x14ac:dyDescent="0.2">
      <c r="A47" s="527" t="s">
        <v>209</v>
      </c>
      <c r="B47" s="407" t="s">
        <v>663</v>
      </c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16"/>
      <c r="AF47" s="116"/>
      <c r="AG47" s="116"/>
      <c r="AH47" s="116"/>
      <c r="AI47" s="116"/>
      <c r="AJ47" s="116"/>
      <c r="AK47" s="116"/>
      <c r="AL47" s="116"/>
    </row>
    <row r="48" spans="1:38" ht="13.15" customHeight="1" x14ac:dyDescent="0.2">
      <c r="A48" s="527" t="s">
        <v>211</v>
      </c>
      <c r="B48" s="407" t="s">
        <v>665</v>
      </c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16"/>
      <c r="AF48" s="116"/>
      <c r="AG48" s="116"/>
      <c r="AH48" s="116"/>
      <c r="AI48" s="116"/>
      <c r="AJ48" s="116"/>
      <c r="AK48" s="116"/>
      <c r="AL48" s="116"/>
    </row>
    <row r="49" spans="1:38" ht="13.15" customHeight="1" x14ac:dyDescent="0.2">
      <c r="A49" s="527" t="s">
        <v>213</v>
      </c>
      <c r="B49" s="407" t="s">
        <v>667</v>
      </c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16"/>
      <c r="AF49" s="116"/>
      <c r="AG49" s="116"/>
      <c r="AH49" s="116"/>
      <c r="AI49" s="116"/>
      <c r="AJ49" s="116"/>
      <c r="AK49" s="116"/>
      <c r="AL49" s="116"/>
    </row>
    <row r="50" spans="1:38" ht="13.15" customHeight="1" x14ac:dyDescent="0.2">
      <c r="A50" s="527" t="s">
        <v>1204</v>
      </c>
      <c r="B50" s="407" t="s">
        <v>669</v>
      </c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16"/>
      <c r="AF50" s="116"/>
      <c r="AG50" s="116"/>
      <c r="AH50" s="116"/>
      <c r="AI50" s="116"/>
      <c r="AJ50" s="116"/>
      <c r="AK50" s="116"/>
      <c r="AL50" s="116"/>
    </row>
    <row r="51" spans="1:38" ht="13.15" customHeight="1" x14ac:dyDescent="0.2">
      <c r="B51" s="68" t="s">
        <v>64</v>
      </c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16"/>
      <c r="AF51" s="116"/>
      <c r="AG51" s="116"/>
      <c r="AH51" s="116"/>
      <c r="AI51" s="116"/>
      <c r="AJ51" s="116"/>
      <c r="AK51" s="116"/>
      <c r="AL51" s="116"/>
    </row>
    <row r="53" spans="1:38" ht="13.15" customHeight="1" x14ac:dyDescent="0.2">
      <c r="A53" s="70" t="s">
        <v>1114</v>
      </c>
      <c r="B53" s="687" t="s">
        <v>1213</v>
      </c>
      <c r="C53" s="70" t="s">
        <v>690</v>
      </c>
      <c r="D53" s="70" t="s">
        <v>758</v>
      </c>
      <c r="E53" s="70" t="s">
        <v>759</v>
      </c>
      <c r="F53" s="70" t="s">
        <v>760</v>
      </c>
      <c r="G53" s="70" t="s">
        <v>761</v>
      </c>
      <c r="H53" s="70" t="s">
        <v>762</v>
      </c>
      <c r="I53" s="70" t="s">
        <v>763</v>
      </c>
      <c r="J53" s="70" t="s">
        <v>764</v>
      </c>
      <c r="K53" s="70" t="s">
        <v>765</v>
      </c>
      <c r="L53" s="70" t="s">
        <v>766</v>
      </c>
      <c r="M53" s="70" t="s">
        <v>700</v>
      </c>
      <c r="N53" s="70" t="s">
        <v>701</v>
      </c>
      <c r="O53" s="70" t="s">
        <v>702</v>
      </c>
      <c r="P53" s="70" t="s">
        <v>703</v>
      </c>
      <c r="Q53" s="70" t="s">
        <v>704</v>
      </c>
      <c r="R53" s="70" t="s">
        <v>705</v>
      </c>
      <c r="S53" s="70" t="s">
        <v>706</v>
      </c>
      <c r="T53" s="70" t="s">
        <v>707</v>
      </c>
      <c r="U53" s="70" t="s">
        <v>708</v>
      </c>
      <c r="V53" s="70" t="s">
        <v>709</v>
      </c>
      <c r="W53" s="70" t="s">
        <v>710</v>
      </c>
      <c r="X53" s="70" t="s">
        <v>711</v>
      </c>
      <c r="Y53" s="70" t="s">
        <v>712</v>
      </c>
      <c r="Z53" s="70" t="s">
        <v>713</v>
      </c>
      <c r="AA53" s="70" t="s">
        <v>714</v>
      </c>
      <c r="AB53" s="70" t="s">
        <v>715</v>
      </c>
      <c r="AC53" s="70" t="s">
        <v>716</v>
      </c>
      <c r="AD53" s="70" t="s">
        <v>717</v>
      </c>
      <c r="AE53" s="70" t="s">
        <v>718</v>
      </c>
      <c r="AF53" s="70" t="s">
        <v>719</v>
      </c>
      <c r="AG53" s="70" t="s">
        <v>720</v>
      </c>
      <c r="AH53" s="70" t="s">
        <v>721</v>
      </c>
      <c r="AI53" s="70" t="s">
        <v>722</v>
      </c>
      <c r="AJ53" s="70" t="s">
        <v>723</v>
      </c>
      <c r="AK53" s="70" t="s">
        <v>724</v>
      </c>
      <c r="AL53" s="70" t="s">
        <v>725</v>
      </c>
    </row>
    <row r="54" spans="1:38" ht="13.15" customHeight="1" x14ac:dyDescent="0.2">
      <c r="A54" s="99">
        <v>7</v>
      </c>
      <c r="B54" s="688"/>
      <c r="C54" s="117"/>
      <c r="D54" s="95">
        <f>D51/1000</f>
        <v>0</v>
      </c>
      <c r="E54" s="95">
        <f t="shared" ref="E54:AG54" si="8">E51/1000</f>
        <v>0</v>
      </c>
      <c r="F54" s="95">
        <f t="shared" si="8"/>
        <v>0</v>
      </c>
      <c r="G54" s="95">
        <f t="shared" si="8"/>
        <v>0</v>
      </c>
      <c r="H54" s="95">
        <f t="shared" si="8"/>
        <v>0</v>
      </c>
      <c r="I54" s="95">
        <f t="shared" si="8"/>
        <v>0</v>
      </c>
      <c r="J54" s="95">
        <f t="shared" si="8"/>
        <v>0</v>
      </c>
      <c r="K54" s="95">
        <f t="shared" si="8"/>
        <v>0</v>
      </c>
      <c r="L54" s="95">
        <f t="shared" si="8"/>
        <v>0</v>
      </c>
      <c r="M54" s="95">
        <f t="shared" si="8"/>
        <v>0</v>
      </c>
      <c r="N54" s="95">
        <f t="shared" si="8"/>
        <v>0</v>
      </c>
      <c r="O54" s="95">
        <f t="shared" si="8"/>
        <v>0</v>
      </c>
      <c r="P54" s="95">
        <f t="shared" si="8"/>
        <v>0</v>
      </c>
      <c r="Q54" s="95">
        <f t="shared" si="8"/>
        <v>0</v>
      </c>
      <c r="R54" s="95">
        <f t="shared" si="8"/>
        <v>0</v>
      </c>
      <c r="S54" s="95">
        <f t="shared" si="8"/>
        <v>0</v>
      </c>
      <c r="T54" s="95">
        <f t="shared" si="8"/>
        <v>0</v>
      </c>
      <c r="U54" s="95">
        <f t="shared" si="8"/>
        <v>0</v>
      </c>
      <c r="V54" s="95">
        <f t="shared" si="8"/>
        <v>0</v>
      </c>
      <c r="W54" s="95">
        <f t="shared" si="8"/>
        <v>0</v>
      </c>
      <c r="X54" s="95">
        <f t="shared" si="8"/>
        <v>0</v>
      </c>
      <c r="Y54" s="95">
        <f t="shared" si="8"/>
        <v>0</v>
      </c>
      <c r="Z54" s="95">
        <f t="shared" si="8"/>
        <v>0</v>
      </c>
      <c r="AA54" s="95">
        <f t="shared" si="8"/>
        <v>0</v>
      </c>
      <c r="AB54" s="95">
        <f t="shared" si="8"/>
        <v>0</v>
      </c>
      <c r="AC54" s="95">
        <f t="shared" si="8"/>
        <v>0</v>
      </c>
      <c r="AD54" s="95">
        <f t="shared" si="8"/>
        <v>0</v>
      </c>
      <c r="AE54" s="95">
        <f t="shared" si="8"/>
        <v>0</v>
      </c>
      <c r="AF54" s="95">
        <f t="shared" si="8"/>
        <v>0</v>
      </c>
      <c r="AG54" s="95">
        <f t="shared" si="8"/>
        <v>0</v>
      </c>
      <c r="AH54" s="95">
        <f>AH51/1000</f>
        <v>0</v>
      </c>
      <c r="AI54" s="95">
        <f>AI51/1000</f>
        <v>0</v>
      </c>
      <c r="AJ54" s="95">
        <f>AJ51/1000</f>
        <v>0</v>
      </c>
      <c r="AK54" s="95">
        <f>AK51/1000</f>
        <v>0</v>
      </c>
      <c r="AL54" s="95">
        <f>AL51/1000</f>
        <v>0</v>
      </c>
    </row>
    <row r="55" spans="1:38" ht="13.15" customHeight="1" thickBot="1" x14ac:dyDescent="0.25"/>
    <row r="56" spans="1:38" ht="13.15" customHeight="1" thickBot="1" x14ac:dyDescent="0.25">
      <c r="F56" s="685" t="s">
        <v>1214</v>
      </c>
      <c r="G56" s="683" t="s">
        <v>1215</v>
      </c>
      <c r="H56" s="683"/>
      <c r="I56" s="684"/>
    </row>
    <row r="57" spans="1:38" ht="13.15" customHeight="1" thickBot="1" x14ac:dyDescent="0.25">
      <c r="F57" s="686"/>
      <c r="G57" s="607" t="s">
        <v>1216</v>
      </c>
      <c r="H57" s="608" t="s">
        <v>1217</v>
      </c>
      <c r="I57" s="609" t="s">
        <v>1218</v>
      </c>
    </row>
    <row r="58" spans="1:38" ht="13.15" customHeight="1" x14ac:dyDescent="0.2">
      <c r="F58" s="604" t="s">
        <v>1219</v>
      </c>
      <c r="G58" s="605">
        <f>E24</f>
        <v>62.567518946948546</v>
      </c>
      <c r="H58" s="605">
        <f>E25</f>
        <v>31.29</v>
      </c>
      <c r="I58" s="606">
        <f>E26</f>
        <v>27.957558835261267</v>
      </c>
    </row>
    <row r="59" spans="1:38" ht="13.15" customHeight="1" x14ac:dyDescent="0.2">
      <c r="F59" s="599" t="s">
        <v>1220</v>
      </c>
      <c r="G59" s="598">
        <f>E27</f>
        <v>65.924922217790183</v>
      </c>
      <c r="H59" s="598">
        <f>E28</f>
        <v>32.962461108895091</v>
      </c>
      <c r="I59" s="600">
        <f>E29</f>
        <v>29.467766254487433</v>
      </c>
    </row>
    <row r="60" spans="1:38" ht="13.15" customHeight="1" x14ac:dyDescent="0.2">
      <c r="F60" s="599" t="s">
        <v>1221</v>
      </c>
      <c r="G60" s="598">
        <f>E30</f>
        <v>60.895057838053447</v>
      </c>
      <c r="H60" s="598">
        <f>E31</f>
        <v>30.441288392500997</v>
      </c>
      <c r="I60" s="600">
        <f>E32</f>
        <v>27.221176705225368</v>
      </c>
    </row>
    <row r="61" spans="1:38" ht="13.15" customHeight="1" thickBot="1" x14ac:dyDescent="0.25">
      <c r="F61" s="601" t="s">
        <v>1222</v>
      </c>
      <c r="G61" s="602">
        <f>E33</f>
        <v>31.283759473474273</v>
      </c>
      <c r="H61" s="602">
        <f>E34</f>
        <v>15.645</v>
      </c>
      <c r="I61" s="603">
        <f>E35</f>
        <v>13.978779417630633</v>
      </c>
    </row>
  </sheetData>
  <mergeCells count="7">
    <mergeCell ref="G56:I56"/>
    <mergeCell ref="F56:F57"/>
    <mergeCell ref="B53:B54"/>
    <mergeCell ref="I28:J28"/>
    <mergeCell ref="I30:J30"/>
    <mergeCell ref="I31:J31"/>
    <mergeCell ref="I29:J29"/>
  </mergeCells>
  <pageMargins left="0.511811024" right="0.511811024" top="0.78740157499999996" bottom="0.78740157499999996" header="0.31496062000000002" footer="0.31496062000000002"/>
  <pageSetup paperSize="9" scale="22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Planilha18"/>
  <dimension ref="A1:AN28"/>
  <sheetViews>
    <sheetView zoomScale="85" zoomScaleNormal="85" workbookViewId="0">
      <selection activeCell="B4" sqref="B4"/>
    </sheetView>
  </sheetViews>
  <sheetFormatPr defaultColWidth="9.28515625" defaultRowHeight="13.15" customHeight="1" x14ac:dyDescent="0.2"/>
  <cols>
    <col min="1" max="1" width="8.28515625" style="20" customWidth="1"/>
    <col min="2" max="2" width="57.42578125" style="20" customWidth="1"/>
    <col min="3" max="3" width="17.42578125" style="20" bestFit="1" customWidth="1"/>
    <col min="4" max="5" width="14" style="20" bestFit="1" customWidth="1"/>
    <col min="6" max="23" width="14.28515625" style="20" bestFit="1" customWidth="1"/>
    <col min="24" max="33" width="14" style="20" bestFit="1" customWidth="1"/>
    <col min="34" max="40" width="14.28515625" style="20" bestFit="1" customWidth="1"/>
    <col min="41" max="16384" width="9.28515625" style="20"/>
  </cols>
  <sheetData>
    <row r="1" spans="1:40" ht="13.15" customHeight="1" x14ac:dyDescent="0.2">
      <c r="A1" s="21" t="s">
        <v>0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7"/>
      <c r="AH1" s="477"/>
      <c r="AI1" s="477"/>
      <c r="AJ1" s="477"/>
      <c r="AK1" s="477"/>
      <c r="AL1" s="477"/>
      <c r="AM1" s="477"/>
      <c r="AN1" s="477"/>
    </row>
    <row r="2" spans="1:40" ht="13.15" customHeight="1" x14ac:dyDescent="0.2">
      <c r="A2" s="21" t="s">
        <v>1</v>
      </c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7"/>
      <c r="AH2" s="477"/>
      <c r="AI2" s="477"/>
      <c r="AJ2" s="477"/>
      <c r="AK2" s="477"/>
      <c r="AL2" s="477"/>
      <c r="AM2" s="477"/>
      <c r="AN2" s="477"/>
    </row>
    <row r="3" spans="1:40" ht="13.15" customHeight="1" x14ac:dyDescent="0.2">
      <c r="A3" s="21" t="s">
        <v>1223</v>
      </c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77"/>
      <c r="T3" s="477"/>
      <c r="U3" s="477"/>
      <c r="V3" s="477"/>
      <c r="W3" s="477"/>
      <c r="X3" s="477"/>
      <c r="Y3" s="477"/>
      <c r="Z3" s="477"/>
      <c r="AA3" s="477"/>
      <c r="AB3" s="477"/>
      <c r="AC3" s="477"/>
      <c r="AD3" s="477"/>
      <c r="AE3" s="477"/>
      <c r="AF3" s="477"/>
      <c r="AG3" s="477"/>
      <c r="AH3" s="477"/>
      <c r="AI3" s="477"/>
      <c r="AJ3" s="477"/>
      <c r="AK3" s="477"/>
      <c r="AL3" s="477"/>
      <c r="AM3" s="477"/>
      <c r="AN3" s="477"/>
    </row>
    <row r="5" spans="1:40" ht="13.15" customHeight="1" x14ac:dyDescent="0.2">
      <c r="A5" s="21" t="s">
        <v>1224</v>
      </c>
      <c r="B5" s="477"/>
      <c r="C5" s="477"/>
      <c r="D5" s="477"/>
      <c r="E5" s="477"/>
      <c r="F5" s="477"/>
      <c r="G5" s="477"/>
      <c r="H5" s="477"/>
      <c r="I5" s="477"/>
      <c r="J5" s="477"/>
      <c r="K5" s="477"/>
      <c r="L5" s="477"/>
      <c r="M5" s="477"/>
      <c r="N5" s="477"/>
      <c r="O5" s="477"/>
      <c r="P5" s="477"/>
      <c r="Q5" s="477"/>
      <c r="R5" s="477"/>
      <c r="S5" s="477"/>
      <c r="T5" s="477"/>
      <c r="U5" s="477"/>
      <c r="V5" s="477"/>
      <c r="W5" s="477"/>
      <c r="X5" s="477"/>
      <c r="Y5" s="477"/>
      <c r="Z5" s="477"/>
      <c r="AA5" s="477"/>
      <c r="AB5" s="477"/>
      <c r="AC5" s="477"/>
      <c r="AD5" s="477"/>
      <c r="AE5" s="477"/>
      <c r="AF5" s="477"/>
      <c r="AG5" s="477"/>
      <c r="AH5" s="477"/>
      <c r="AI5" s="477"/>
      <c r="AJ5" s="477"/>
      <c r="AK5" s="477"/>
      <c r="AL5" s="477"/>
      <c r="AM5" s="477"/>
      <c r="AN5" s="477"/>
    </row>
    <row r="6" spans="1:40" ht="13.15" customHeight="1" x14ac:dyDescent="0.2">
      <c r="A6" s="21" t="s">
        <v>1225</v>
      </c>
      <c r="B6" s="477"/>
      <c r="C6" s="477"/>
      <c r="D6" s="477"/>
      <c r="E6" s="477"/>
      <c r="F6" s="477"/>
      <c r="G6" s="477"/>
      <c r="H6" s="477"/>
      <c r="I6" s="477"/>
      <c r="J6" s="477"/>
      <c r="K6" s="477"/>
      <c r="L6" s="477"/>
      <c r="M6" s="477"/>
      <c r="N6" s="477"/>
      <c r="O6" s="477"/>
      <c r="P6" s="477"/>
      <c r="Q6" s="477"/>
      <c r="R6" s="477"/>
      <c r="S6" s="477"/>
      <c r="T6" s="477"/>
      <c r="U6" s="477"/>
      <c r="V6" s="477"/>
      <c r="W6" s="477"/>
      <c r="X6" s="477"/>
      <c r="Y6" s="477"/>
      <c r="Z6" s="477"/>
      <c r="AA6" s="477"/>
      <c r="AB6" s="477"/>
      <c r="AC6" s="477"/>
      <c r="AD6" s="477"/>
      <c r="AE6" s="477"/>
      <c r="AF6" s="477"/>
      <c r="AG6" s="477"/>
      <c r="AH6" s="477"/>
      <c r="AI6" s="477"/>
      <c r="AJ6" s="477"/>
      <c r="AK6" s="477"/>
      <c r="AL6" s="477"/>
      <c r="AM6" s="477"/>
      <c r="AN6" s="477"/>
    </row>
    <row r="7" spans="1:40" ht="13.15" customHeight="1" x14ac:dyDescent="0.2">
      <c r="A7" s="21"/>
      <c r="B7" s="477"/>
      <c r="C7" s="477"/>
      <c r="D7" s="477"/>
      <c r="E7" s="477"/>
      <c r="F7" s="477"/>
      <c r="G7" s="477"/>
      <c r="H7" s="477"/>
      <c r="I7" s="477"/>
      <c r="J7" s="477"/>
      <c r="K7" s="477"/>
      <c r="L7" s="477"/>
      <c r="M7" s="477"/>
      <c r="N7" s="477"/>
      <c r="O7" s="477"/>
      <c r="P7" s="477"/>
      <c r="Q7" s="477"/>
      <c r="R7" s="477"/>
      <c r="S7" s="477"/>
      <c r="T7" s="477"/>
      <c r="U7" s="477"/>
      <c r="V7" s="477"/>
      <c r="W7" s="477"/>
      <c r="X7" s="477"/>
      <c r="Y7" s="477"/>
      <c r="Z7" s="477"/>
      <c r="AA7" s="477"/>
      <c r="AB7" s="477"/>
      <c r="AC7" s="477"/>
      <c r="AD7" s="477"/>
      <c r="AE7" s="477"/>
      <c r="AF7" s="477"/>
      <c r="AG7" s="477"/>
      <c r="AH7" s="477"/>
      <c r="AI7" s="477"/>
      <c r="AJ7" s="477"/>
      <c r="AK7" s="477"/>
      <c r="AL7" s="477"/>
      <c r="AM7" s="477"/>
      <c r="AN7" s="477"/>
    </row>
    <row r="8" spans="1:40" ht="13.15" customHeight="1" x14ac:dyDescent="0.2">
      <c r="A8" s="21" t="s">
        <v>1226</v>
      </c>
      <c r="B8" s="477"/>
      <c r="C8" s="477"/>
      <c r="D8" s="477"/>
      <c r="E8" s="477"/>
      <c r="F8" s="477"/>
      <c r="G8" s="477"/>
      <c r="H8" s="477"/>
      <c r="I8" s="477"/>
      <c r="J8" s="477"/>
      <c r="K8" s="477"/>
      <c r="L8" s="477"/>
      <c r="M8" s="477"/>
      <c r="N8" s="477"/>
      <c r="O8" s="477"/>
      <c r="P8" s="477"/>
      <c r="Q8" s="477"/>
      <c r="R8" s="477"/>
      <c r="S8" s="477"/>
      <c r="T8" s="477"/>
      <c r="U8" s="477"/>
      <c r="V8" s="477"/>
      <c r="W8" s="477"/>
      <c r="X8" s="477"/>
      <c r="Y8" s="477"/>
      <c r="Z8" s="477"/>
      <c r="AA8" s="477"/>
      <c r="AB8" s="477"/>
      <c r="AC8" s="477"/>
      <c r="AD8" s="477"/>
      <c r="AE8" s="477"/>
      <c r="AF8" s="477"/>
      <c r="AG8" s="477"/>
      <c r="AH8" s="477"/>
      <c r="AI8" s="477"/>
      <c r="AJ8" s="477"/>
      <c r="AK8" s="477"/>
      <c r="AL8" s="477"/>
      <c r="AM8" s="477"/>
      <c r="AN8" s="477"/>
    </row>
    <row r="9" spans="1:40" ht="13.15" customHeight="1" x14ac:dyDescent="0.2">
      <c r="A9" s="21"/>
      <c r="B9" s="477"/>
      <c r="C9" s="477"/>
      <c r="D9" s="477"/>
      <c r="E9" s="477"/>
      <c r="F9" s="477"/>
      <c r="G9" s="477"/>
      <c r="H9" s="477"/>
      <c r="I9" s="477"/>
      <c r="J9" s="477"/>
      <c r="K9" s="477"/>
      <c r="L9" s="477"/>
      <c r="M9" s="477"/>
      <c r="N9" s="477"/>
      <c r="O9" s="477"/>
      <c r="P9" s="477"/>
      <c r="Q9" s="477"/>
      <c r="R9" s="477"/>
      <c r="S9" s="477"/>
      <c r="T9" s="477"/>
      <c r="U9" s="477"/>
      <c r="V9" s="477"/>
      <c r="W9" s="477"/>
      <c r="X9" s="477"/>
      <c r="Y9" s="477"/>
      <c r="Z9" s="477"/>
      <c r="AA9" s="477"/>
      <c r="AB9" s="477"/>
      <c r="AC9" s="477"/>
      <c r="AD9" s="477"/>
      <c r="AE9" s="477"/>
      <c r="AF9" s="477"/>
      <c r="AG9" s="477"/>
      <c r="AH9" s="477"/>
      <c r="AI9" s="477"/>
      <c r="AJ9" s="477"/>
      <c r="AK9" s="477"/>
      <c r="AL9" s="477"/>
      <c r="AM9" s="477"/>
      <c r="AN9" s="477"/>
    </row>
    <row r="10" spans="1:40" ht="13.15" customHeight="1" x14ac:dyDescent="0.2">
      <c r="A10" s="477"/>
      <c r="B10" s="477"/>
      <c r="C10" s="477"/>
      <c r="D10" s="478"/>
      <c r="E10" s="477"/>
      <c r="F10" s="477"/>
      <c r="G10" s="477"/>
      <c r="H10" s="477"/>
      <c r="I10" s="477"/>
      <c r="J10" s="477"/>
      <c r="K10" s="477"/>
      <c r="L10" s="477"/>
      <c r="M10" s="477"/>
      <c r="N10" s="477"/>
      <c r="O10" s="477"/>
      <c r="P10" s="477"/>
      <c r="Q10" s="477"/>
      <c r="R10" s="477"/>
      <c r="S10" s="477"/>
      <c r="T10" s="477"/>
      <c r="U10" s="477"/>
      <c r="V10" s="477"/>
      <c r="W10" s="477"/>
      <c r="X10" s="477"/>
      <c r="Y10" s="477"/>
      <c r="Z10" s="477"/>
      <c r="AA10" s="477"/>
      <c r="AB10" s="477"/>
      <c r="AC10" s="477"/>
      <c r="AD10" s="477"/>
      <c r="AE10" s="477"/>
      <c r="AF10" s="477"/>
      <c r="AG10" s="477"/>
      <c r="AH10" s="477"/>
      <c r="AI10" s="477"/>
      <c r="AJ10" s="477"/>
      <c r="AK10" s="477"/>
      <c r="AL10" s="477"/>
      <c r="AM10" s="477"/>
      <c r="AN10" s="477"/>
    </row>
    <row r="12" spans="1:40" ht="13.15" customHeight="1" x14ac:dyDescent="0.2">
      <c r="A12" s="679" t="s">
        <v>1114</v>
      </c>
      <c r="B12" s="679" t="s">
        <v>1181</v>
      </c>
      <c r="C12" s="681" t="s">
        <v>1182</v>
      </c>
      <c r="D12" s="682"/>
      <c r="E12" s="70" t="s">
        <v>684</v>
      </c>
      <c r="F12" s="70" t="s">
        <v>758</v>
      </c>
      <c r="G12" s="70" t="s">
        <v>759</v>
      </c>
      <c r="H12" s="70" t="s">
        <v>760</v>
      </c>
      <c r="I12" s="70" t="s">
        <v>761</v>
      </c>
      <c r="J12" s="70" t="s">
        <v>762</v>
      </c>
      <c r="K12" s="70" t="s">
        <v>763</v>
      </c>
      <c r="L12" s="70" t="s">
        <v>764</v>
      </c>
      <c r="M12" s="70" t="s">
        <v>765</v>
      </c>
      <c r="N12" s="70" t="s">
        <v>766</v>
      </c>
      <c r="O12" s="70" t="s">
        <v>700</v>
      </c>
      <c r="P12" s="70" t="s">
        <v>701</v>
      </c>
      <c r="Q12" s="70" t="s">
        <v>702</v>
      </c>
      <c r="R12" s="70" t="s">
        <v>703</v>
      </c>
      <c r="S12" s="70" t="s">
        <v>704</v>
      </c>
      <c r="T12" s="70" t="s">
        <v>705</v>
      </c>
      <c r="U12" s="70" t="s">
        <v>706</v>
      </c>
      <c r="V12" s="70" t="s">
        <v>707</v>
      </c>
      <c r="W12" s="70" t="s">
        <v>708</v>
      </c>
      <c r="X12" s="70" t="s">
        <v>709</v>
      </c>
      <c r="Y12" s="70" t="s">
        <v>710</v>
      </c>
      <c r="Z12" s="70" t="s">
        <v>711</v>
      </c>
      <c r="AA12" s="70" t="s">
        <v>712</v>
      </c>
      <c r="AB12" s="70" t="s">
        <v>713</v>
      </c>
      <c r="AC12" s="70" t="s">
        <v>714</v>
      </c>
      <c r="AD12" s="70" t="s">
        <v>715</v>
      </c>
      <c r="AE12" s="70" t="s">
        <v>716</v>
      </c>
      <c r="AF12" s="70" t="s">
        <v>717</v>
      </c>
      <c r="AG12" s="70" t="s">
        <v>718</v>
      </c>
      <c r="AH12" s="70" t="s">
        <v>719</v>
      </c>
      <c r="AI12" s="70" t="s">
        <v>720</v>
      </c>
      <c r="AJ12" s="70" t="s">
        <v>721</v>
      </c>
      <c r="AK12" s="70" t="s">
        <v>722</v>
      </c>
      <c r="AL12" s="70" t="s">
        <v>723</v>
      </c>
      <c r="AM12" s="70" t="s">
        <v>724</v>
      </c>
      <c r="AN12" s="70" t="s">
        <v>725</v>
      </c>
    </row>
    <row r="13" spans="1:40" ht="13.15" customHeight="1" x14ac:dyDescent="0.2">
      <c r="A13" s="680"/>
      <c r="B13" s="680"/>
      <c r="C13" s="100" t="s">
        <v>68</v>
      </c>
      <c r="D13" s="100" t="s">
        <v>25</v>
      </c>
      <c r="E13" s="100" t="s">
        <v>1183</v>
      </c>
      <c r="F13" s="91">
        <f>F14</f>
        <v>15600</v>
      </c>
      <c r="G13" s="91">
        <f t="shared" ref="G13:AN13" si="0">G14</f>
        <v>15600</v>
      </c>
      <c r="H13" s="91">
        <f t="shared" si="0"/>
        <v>15600</v>
      </c>
      <c r="I13" s="91">
        <f t="shared" si="0"/>
        <v>15600</v>
      </c>
      <c r="J13" s="91">
        <f t="shared" si="0"/>
        <v>15600</v>
      </c>
      <c r="K13" s="91">
        <f t="shared" si="0"/>
        <v>15600</v>
      </c>
      <c r="L13" s="91">
        <f t="shared" si="0"/>
        <v>15600</v>
      </c>
      <c r="M13" s="91">
        <f t="shared" si="0"/>
        <v>15600</v>
      </c>
      <c r="N13" s="91">
        <f t="shared" si="0"/>
        <v>15600</v>
      </c>
      <c r="O13" s="91">
        <f t="shared" si="0"/>
        <v>15600</v>
      </c>
      <c r="P13" s="91">
        <f t="shared" si="0"/>
        <v>15600</v>
      </c>
      <c r="Q13" s="91">
        <f t="shared" si="0"/>
        <v>15600</v>
      </c>
      <c r="R13" s="91">
        <f t="shared" si="0"/>
        <v>15600</v>
      </c>
      <c r="S13" s="91">
        <f t="shared" si="0"/>
        <v>15600</v>
      </c>
      <c r="T13" s="91">
        <f t="shared" si="0"/>
        <v>15600</v>
      </c>
      <c r="U13" s="91">
        <f t="shared" si="0"/>
        <v>15600</v>
      </c>
      <c r="V13" s="91">
        <f t="shared" si="0"/>
        <v>15600</v>
      </c>
      <c r="W13" s="91">
        <f t="shared" si="0"/>
        <v>15600</v>
      </c>
      <c r="X13" s="91">
        <f t="shared" si="0"/>
        <v>15600</v>
      </c>
      <c r="Y13" s="91">
        <f t="shared" si="0"/>
        <v>15600</v>
      </c>
      <c r="Z13" s="91">
        <f t="shared" si="0"/>
        <v>15600</v>
      </c>
      <c r="AA13" s="91">
        <f t="shared" si="0"/>
        <v>15600</v>
      </c>
      <c r="AB13" s="91">
        <f t="shared" si="0"/>
        <v>15600</v>
      </c>
      <c r="AC13" s="91">
        <f t="shared" si="0"/>
        <v>15600</v>
      </c>
      <c r="AD13" s="91">
        <f t="shared" si="0"/>
        <v>15600</v>
      </c>
      <c r="AE13" s="91">
        <f t="shared" si="0"/>
        <v>15600</v>
      </c>
      <c r="AF13" s="91">
        <f t="shared" si="0"/>
        <v>15600</v>
      </c>
      <c r="AG13" s="91">
        <f t="shared" si="0"/>
        <v>15600</v>
      </c>
      <c r="AH13" s="91">
        <f t="shared" si="0"/>
        <v>15600</v>
      </c>
      <c r="AI13" s="91">
        <f t="shared" si="0"/>
        <v>15600</v>
      </c>
      <c r="AJ13" s="91">
        <f t="shared" si="0"/>
        <v>15600</v>
      </c>
      <c r="AK13" s="91">
        <f t="shared" si="0"/>
        <v>15600</v>
      </c>
      <c r="AL13" s="91">
        <f t="shared" si="0"/>
        <v>15600</v>
      </c>
      <c r="AM13" s="91">
        <f t="shared" si="0"/>
        <v>15600</v>
      </c>
      <c r="AN13" s="91">
        <f t="shared" si="0"/>
        <v>15600</v>
      </c>
    </row>
    <row r="14" spans="1:40" ht="13.15" customHeight="1" x14ac:dyDescent="0.2">
      <c r="A14" s="477"/>
      <c r="B14" s="477" t="s">
        <v>1227</v>
      </c>
      <c r="C14" s="477"/>
      <c r="D14" s="477"/>
      <c r="E14" s="634">
        <f>1300*12*(1-DESCONTO!$B$4)</f>
        <v>15600</v>
      </c>
      <c r="F14" s="528">
        <f>$E$14</f>
        <v>15600</v>
      </c>
      <c r="G14" s="528">
        <f t="shared" ref="G14:AN14" si="1">$E$14</f>
        <v>15600</v>
      </c>
      <c r="H14" s="528">
        <f t="shared" si="1"/>
        <v>15600</v>
      </c>
      <c r="I14" s="528">
        <f t="shared" si="1"/>
        <v>15600</v>
      </c>
      <c r="J14" s="528">
        <f t="shared" si="1"/>
        <v>15600</v>
      </c>
      <c r="K14" s="528">
        <f t="shared" si="1"/>
        <v>15600</v>
      </c>
      <c r="L14" s="528">
        <f t="shared" si="1"/>
        <v>15600</v>
      </c>
      <c r="M14" s="528">
        <f t="shared" si="1"/>
        <v>15600</v>
      </c>
      <c r="N14" s="528">
        <f t="shared" si="1"/>
        <v>15600</v>
      </c>
      <c r="O14" s="528">
        <f t="shared" si="1"/>
        <v>15600</v>
      </c>
      <c r="P14" s="528">
        <f t="shared" si="1"/>
        <v>15600</v>
      </c>
      <c r="Q14" s="528">
        <f t="shared" si="1"/>
        <v>15600</v>
      </c>
      <c r="R14" s="528">
        <f t="shared" si="1"/>
        <v>15600</v>
      </c>
      <c r="S14" s="528">
        <f t="shared" si="1"/>
        <v>15600</v>
      </c>
      <c r="T14" s="528">
        <f t="shared" si="1"/>
        <v>15600</v>
      </c>
      <c r="U14" s="528">
        <f t="shared" si="1"/>
        <v>15600</v>
      </c>
      <c r="V14" s="528">
        <f t="shared" si="1"/>
        <v>15600</v>
      </c>
      <c r="W14" s="528">
        <f t="shared" si="1"/>
        <v>15600</v>
      </c>
      <c r="X14" s="528">
        <f t="shared" si="1"/>
        <v>15600</v>
      </c>
      <c r="Y14" s="528">
        <f t="shared" si="1"/>
        <v>15600</v>
      </c>
      <c r="Z14" s="528">
        <f t="shared" si="1"/>
        <v>15600</v>
      </c>
      <c r="AA14" s="528">
        <f t="shared" si="1"/>
        <v>15600</v>
      </c>
      <c r="AB14" s="528">
        <f t="shared" si="1"/>
        <v>15600</v>
      </c>
      <c r="AC14" s="528">
        <f t="shared" si="1"/>
        <v>15600</v>
      </c>
      <c r="AD14" s="528">
        <f t="shared" si="1"/>
        <v>15600</v>
      </c>
      <c r="AE14" s="528">
        <f t="shared" si="1"/>
        <v>15600</v>
      </c>
      <c r="AF14" s="528">
        <f t="shared" si="1"/>
        <v>15600</v>
      </c>
      <c r="AG14" s="528">
        <f t="shared" si="1"/>
        <v>15600</v>
      </c>
      <c r="AH14" s="528">
        <f t="shared" si="1"/>
        <v>15600</v>
      </c>
      <c r="AI14" s="528">
        <f t="shared" si="1"/>
        <v>15600</v>
      </c>
      <c r="AJ14" s="528">
        <f t="shared" si="1"/>
        <v>15600</v>
      </c>
      <c r="AK14" s="528">
        <f t="shared" si="1"/>
        <v>15600</v>
      </c>
      <c r="AL14" s="528">
        <f t="shared" si="1"/>
        <v>15600</v>
      </c>
      <c r="AM14" s="528">
        <f t="shared" si="1"/>
        <v>15600</v>
      </c>
      <c r="AN14" s="528">
        <f t="shared" si="1"/>
        <v>15600</v>
      </c>
    </row>
    <row r="15" spans="1:40" ht="13.15" customHeight="1" x14ac:dyDescent="0.2">
      <c r="A15" s="477"/>
      <c r="B15" s="477"/>
      <c r="C15" s="477"/>
      <c r="D15" s="477"/>
      <c r="E15" s="477"/>
      <c r="F15" s="66"/>
      <c r="G15" s="478"/>
      <c r="H15" s="477"/>
      <c r="I15" s="477"/>
      <c r="J15" s="477"/>
      <c r="K15" s="477"/>
      <c r="L15" s="477"/>
      <c r="M15" s="477"/>
      <c r="N15" s="477"/>
      <c r="O15" s="477"/>
      <c r="P15" s="477"/>
      <c r="Q15" s="477"/>
      <c r="R15" s="477"/>
      <c r="S15" s="477"/>
      <c r="T15" s="477"/>
      <c r="U15" s="477"/>
      <c r="V15" s="477"/>
      <c r="W15" s="477"/>
      <c r="X15" s="477"/>
      <c r="Y15" s="477"/>
      <c r="Z15" s="477"/>
      <c r="AA15" s="477"/>
      <c r="AB15" s="477"/>
      <c r="AC15" s="477"/>
      <c r="AD15" s="477"/>
      <c r="AE15" s="477"/>
      <c r="AF15" s="477"/>
      <c r="AG15" s="477"/>
      <c r="AH15" s="477"/>
      <c r="AI15" s="477"/>
      <c r="AJ15" s="477"/>
      <c r="AK15" s="477"/>
      <c r="AL15" s="477"/>
      <c r="AM15" s="477"/>
      <c r="AN15" s="477"/>
    </row>
    <row r="16" spans="1:40" ht="13.15" customHeight="1" x14ac:dyDescent="0.2">
      <c r="A16" s="477"/>
      <c r="B16" s="477"/>
      <c r="C16" s="477"/>
      <c r="D16" s="477"/>
      <c r="E16" s="477"/>
      <c r="F16" s="529"/>
      <c r="G16" s="478"/>
      <c r="H16" s="477"/>
      <c r="I16" s="477"/>
      <c r="J16" s="477"/>
      <c r="K16" s="477"/>
      <c r="L16" s="477"/>
      <c r="M16" s="477"/>
      <c r="N16" s="477"/>
      <c r="O16" s="477"/>
      <c r="P16" s="477"/>
      <c r="Q16" s="477"/>
      <c r="R16" s="477"/>
      <c r="S16" s="477"/>
      <c r="T16" s="477"/>
      <c r="U16" s="477"/>
      <c r="V16" s="477"/>
      <c r="W16" s="477"/>
      <c r="X16" s="477"/>
      <c r="Y16" s="477"/>
      <c r="Z16" s="477"/>
      <c r="AA16" s="477"/>
      <c r="AB16" s="477"/>
      <c r="AC16" s="477"/>
      <c r="AD16" s="477"/>
      <c r="AE16" s="477"/>
      <c r="AF16" s="477"/>
      <c r="AG16" s="477"/>
      <c r="AH16" s="477"/>
      <c r="AI16" s="477"/>
      <c r="AJ16" s="477"/>
      <c r="AK16" s="477"/>
      <c r="AL16" s="477"/>
      <c r="AM16" s="477"/>
      <c r="AN16" s="477"/>
    </row>
    <row r="26" spans="6:6" ht="13.15" customHeight="1" x14ac:dyDescent="0.2">
      <c r="F26" s="477"/>
    </row>
    <row r="27" spans="6:6" ht="13.15" customHeight="1" x14ac:dyDescent="0.2">
      <c r="F27" s="477"/>
    </row>
    <row r="28" spans="6:6" ht="13.15" customHeight="1" x14ac:dyDescent="0.2">
      <c r="F28" s="477"/>
    </row>
  </sheetData>
  <mergeCells count="3">
    <mergeCell ref="A12:A13"/>
    <mergeCell ref="B12:B13"/>
    <mergeCell ref="C12:D12"/>
  </mergeCells>
  <phoneticPr fontId="8" type="noConversion"/>
  <pageMargins left="0.511811024" right="0.511811024" top="0.78740157499999996" bottom="0.78740157499999996" header="0.31496062000000002" footer="0.31496062000000002"/>
  <pageSetup paperSize="9" scale="22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Planilha19"/>
  <dimension ref="A1:AK14"/>
  <sheetViews>
    <sheetView zoomScale="85" zoomScaleNormal="85" workbookViewId="0">
      <selection activeCell="A4" sqref="A4"/>
    </sheetView>
  </sheetViews>
  <sheetFormatPr defaultColWidth="9.28515625" defaultRowHeight="13.15" customHeight="1" x14ac:dyDescent="0.2"/>
  <cols>
    <col min="1" max="1" width="45.7109375" style="68" customWidth="1"/>
    <col min="2" max="2" width="11.28515625" style="68" bestFit="1" customWidth="1"/>
    <col min="3" max="22" width="12.7109375" style="68" bestFit="1" customWidth="1"/>
    <col min="23" max="32" width="14.28515625" style="68" bestFit="1" customWidth="1"/>
    <col min="33" max="37" width="10.42578125" style="68" bestFit="1" customWidth="1"/>
    <col min="38" max="16384" width="9.28515625" style="68"/>
  </cols>
  <sheetData>
    <row r="1" spans="1:37" ht="13.15" customHeight="1" x14ac:dyDescent="0.2">
      <c r="A1" s="21" t="s">
        <v>0</v>
      </c>
    </row>
    <row r="2" spans="1:37" ht="13.15" customHeight="1" x14ac:dyDescent="0.2">
      <c r="A2" s="21" t="s">
        <v>1</v>
      </c>
    </row>
    <row r="3" spans="1:37" ht="13.15" customHeight="1" x14ac:dyDescent="0.2">
      <c r="A3" s="21" t="s">
        <v>1228</v>
      </c>
    </row>
    <row r="5" spans="1:37" ht="13.15" customHeight="1" x14ac:dyDescent="0.2">
      <c r="A5" s="21" t="s">
        <v>1229</v>
      </c>
    </row>
    <row r="7" spans="1:37" ht="13.15" customHeight="1" x14ac:dyDescent="0.2">
      <c r="A7" s="21"/>
    </row>
    <row r="8" spans="1:37" s="80" customFormat="1" ht="13.15" customHeight="1" x14ac:dyDescent="0.2">
      <c r="A8" s="81" t="s">
        <v>1230</v>
      </c>
      <c r="B8" s="81" t="s">
        <v>5</v>
      </c>
      <c r="C8" s="81" t="s">
        <v>758</v>
      </c>
      <c r="D8" s="81" t="s">
        <v>759</v>
      </c>
      <c r="E8" s="81" t="s">
        <v>760</v>
      </c>
      <c r="F8" s="81" t="s">
        <v>761</v>
      </c>
      <c r="G8" s="81" t="s">
        <v>762</v>
      </c>
      <c r="H8" s="81" t="s">
        <v>763</v>
      </c>
      <c r="I8" s="81" t="s">
        <v>764</v>
      </c>
      <c r="J8" s="81" t="s">
        <v>765</v>
      </c>
      <c r="K8" s="81" t="s">
        <v>766</v>
      </c>
      <c r="L8" s="81" t="s">
        <v>700</v>
      </c>
      <c r="M8" s="81" t="s">
        <v>701</v>
      </c>
      <c r="N8" s="81" t="s">
        <v>702</v>
      </c>
      <c r="O8" s="81" t="s">
        <v>703</v>
      </c>
      <c r="P8" s="81" t="s">
        <v>704</v>
      </c>
      <c r="Q8" s="81" t="s">
        <v>705</v>
      </c>
      <c r="R8" s="81" t="s">
        <v>706</v>
      </c>
      <c r="S8" s="81" t="s">
        <v>707</v>
      </c>
      <c r="T8" s="81" t="s">
        <v>708</v>
      </c>
      <c r="U8" s="81" t="s">
        <v>709</v>
      </c>
      <c r="V8" s="81" t="s">
        <v>710</v>
      </c>
      <c r="W8" s="81" t="s">
        <v>711</v>
      </c>
      <c r="X8" s="81" t="s">
        <v>712</v>
      </c>
      <c r="Y8" s="81" t="s">
        <v>713</v>
      </c>
      <c r="Z8" s="81" t="s">
        <v>714</v>
      </c>
      <c r="AA8" s="81" t="s">
        <v>715</v>
      </c>
      <c r="AB8" s="81" t="s">
        <v>716</v>
      </c>
      <c r="AC8" s="81" t="s">
        <v>717</v>
      </c>
      <c r="AD8" s="81" t="s">
        <v>718</v>
      </c>
      <c r="AE8" s="81" t="s">
        <v>719</v>
      </c>
      <c r="AF8" s="81" t="s">
        <v>720</v>
      </c>
      <c r="AG8" s="81" t="s">
        <v>721</v>
      </c>
      <c r="AH8" s="81" t="s">
        <v>722</v>
      </c>
      <c r="AI8" s="81" t="s">
        <v>723</v>
      </c>
      <c r="AJ8" s="81" t="s">
        <v>724</v>
      </c>
      <c r="AK8" s="81" t="s">
        <v>725</v>
      </c>
    </row>
    <row r="9" spans="1:37" s="20" customFormat="1" ht="13.15" customHeight="1" x14ac:dyDescent="0.2">
      <c r="A9" s="498" t="s">
        <v>1231</v>
      </c>
      <c r="B9" s="530" t="s">
        <v>1183</v>
      </c>
      <c r="C9" s="500"/>
      <c r="D9" s="500"/>
      <c r="E9" s="500"/>
      <c r="F9" s="500"/>
      <c r="G9" s="500"/>
      <c r="H9" s="500"/>
      <c r="I9" s="500"/>
      <c r="J9" s="500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500"/>
      <c r="AJ9" s="500"/>
      <c r="AK9" s="500"/>
    </row>
    <row r="10" spans="1:37" ht="13.15" customHeight="1" x14ac:dyDescent="0.2">
      <c r="A10" s="531" t="s">
        <v>1232</v>
      </c>
      <c r="B10" s="530" t="s">
        <v>25</v>
      </c>
      <c r="C10" s="333"/>
      <c r="D10" s="333"/>
      <c r="E10" s="333"/>
      <c r="F10" s="333"/>
      <c r="G10" s="333"/>
      <c r="H10" s="333"/>
      <c r="I10" s="333"/>
      <c r="J10" s="333"/>
      <c r="K10" s="333"/>
      <c r="L10" s="333"/>
      <c r="M10" s="333"/>
      <c r="N10" s="333"/>
      <c r="O10" s="333"/>
      <c r="P10" s="333"/>
      <c r="Q10" s="333"/>
      <c r="R10" s="333"/>
      <c r="S10" s="333"/>
      <c r="T10" s="333"/>
      <c r="U10" s="333"/>
      <c r="V10" s="333"/>
      <c r="W10" s="333"/>
      <c r="X10" s="333"/>
      <c r="Y10" s="333"/>
      <c r="Z10" s="333"/>
      <c r="AA10" s="333"/>
      <c r="AB10" s="333"/>
      <c r="AC10" s="333"/>
      <c r="AD10" s="333"/>
      <c r="AE10" s="333"/>
      <c r="AF10" s="333"/>
      <c r="AG10" s="333"/>
      <c r="AH10" s="333"/>
      <c r="AI10" s="333"/>
      <c r="AJ10" s="333"/>
      <c r="AK10" s="333"/>
    </row>
    <row r="11" spans="1:37" ht="13.15" customHeight="1" x14ac:dyDescent="0.2">
      <c r="A11" s="531" t="s">
        <v>1233</v>
      </c>
      <c r="B11" s="530" t="s">
        <v>1183</v>
      </c>
      <c r="C11" s="97"/>
      <c r="D11" s="97"/>
      <c r="E11" s="97"/>
      <c r="F11" s="97"/>
      <c r="G11" s="97"/>
      <c r="H11" s="97"/>
      <c r="I11" s="97"/>
      <c r="J11" s="97"/>
      <c r="K11" s="97"/>
      <c r="L11" s="97"/>
      <c r="M11" s="97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97"/>
      <c r="AC11" s="97"/>
      <c r="AD11" s="97"/>
      <c r="AE11" s="97"/>
      <c r="AF11" s="97"/>
      <c r="AG11" s="97"/>
      <c r="AH11" s="97"/>
      <c r="AI11" s="97"/>
      <c r="AJ11" s="97"/>
      <c r="AK11" s="97"/>
    </row>
    <row r="12" spans="1:37" s="20" customFormat="1" ht="13.15" customHeight="1" x14ac:dyDescent="0.2">
      <c r="A12" s="498" t="s">
        <v>1234</v>
      </c>
      <c r="B12" s="532" t="s">
        <v>25</v>
      </c>
      <c r="C12" s="533"/>
      <c r="D12" s="533"/>
      <c r="E12" s="533"/>
      <c r="F12" s="533"/>
      <c r="G12" s="533"/>
      <c r="H12" s="533"/>
      <c r="I12" s="533"/>
      <c r="J12" s="533"/>
      <c r="K12" s="533"/>
      <c r="L12" s="533"/>
      <c r="M12" s="533"/>
      <c r="N12" s="533"/>
      <c r="O12" s="533"/>
      <c r="P12" s="533"/>
      <c r="Q12" s="533"/>
      <c r="R12" s="533"/>
      <c r="S12" s="533"/>
      <c r="T12" s="533"/>
      <c r="U12" s="533"/>
      <c r="V12" s="533"/>
      <c r="W12" s="533"/>
      <c r="X12" s="533"/>
      <c r="Y12" s="533"/>
      <c r="Z12" s="533"/>
      <c r="AA12" s="533"/>
      <c r="AB12" s="533"/>
      <c r="AC12" s="533"/>
      <c r="AD12" s="533"/>
      <c r="AE12" s="533"/>
      <c r="AF12" s="533"/>
      <c r="AG12" s="533"/>
      <c r="AH12" s="533"/>
      <c r="AI12" s="533"/>
      <c r="AJ12" s="533"/>
      <c r="AK12" s="533"/>
    </row>
    <row r="13" spans="1:37" ht="13.15" customHeight="1" x14ac:dyDescent="0.2">
      <c r="A13" s="531" t="s">
        <v>1235</v>
      </c>
      <c r="B13" s="530" t="s">
        <v>1183</v>
      </c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</row>
    <row r="14" spans="1:37" ht="13.15" customHeight="1" x14ac:dyDescent="0.2">
      <c r="A14" s="693" t="s">
        <v>1236</v>
      </c>
      <c r="B14" s="694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</row>
  </sheetData>
  <mergeCells count="1">
    <mergeCell ref="A14:B14"/>
  </mergeCells>
  <phoneticPr fontId="8" type="noConversion"/>
  <pageMargins left="0.511811024" right="0.511811024" top="0.78740157499999996" bottom="0.78740157499999996" header="0.31496062000000002" footer="0.31496062000000002"/>
  <pageSetup paperSize="9" scale="27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Planilha23"/>
  <dimension ref="B3:AF36"/>
  <sheetViews>
    <sheetView showGridLines="0" zoomScale="85" zoomScaleNormal="85" workbookViewId="0">
      <selection activeCell="A2" sqref="A2"/>
    </sheetView>
  </sheetViews>
  <sheetFormatPr defaultColWidth="8.7109375" defaultRowHeight="13.15" customHeight="1" x14ac:dyDescent="0.2"/>
  <cols>
    <col min="1" max="1" width="8.7109375" style="158"/>
    <col min="2" max="2" width="39.7109375" style="158" bestFit="1" customWidth="1"/>
    <col min="3" max="3" width="12.42578125" style="158" bestFit="1" customWidth="1"/>
    <col min="4" max="5" width="9.7109375" style="158" bestFit="1" customWidth="1"/>
    <col min="6" max="12" width="6.28515625" style="158" bestFit="1" customWidth="1"/>
    <col min="13" max="13" width="7" style="158" bestFit="1" customWidth="1"/>
    <col min="14" max="22" width="6.28515625" style="158" bestFit="1" customWidth="1"/>
    <col min="23" max="23" width="7" style="158" bestFit="1" customWidth="1"/>
    <col min="24" max="32" width="6.28515625" style="158" bestFit="1" customWidth="1"/>
    <col min="33" max="16384" width="8.7109375" style="158"/>
  </cols>
  <sheetData>
    <row r="3" spans="2:5" ht="13.15" customHeight="1" x14ac:dyDescent="0.2">
      <c r="B3" s="640" t="s">
        <v>1237</v>
      </c>
      <c r="C3" s="640"/>
      <c r="D3" s="389"/>
      <c r="E3" s="389"/>
    </row>
    <row r="4" spans="2:5" ht="13.15" customHeight="1" x14ac:dyDescent="0.2">
      <c r="B4" s="272" t="s">
        <v>1238</v>
      </c>
      <c r="C4" s="273" t="s">
        <v>4</v>
      </c>
      <c r="D4" s="389"/>
      <c r="E4" s="389"/>
    </row>
    <row r="5" spans="2:5" ht="13.15" customHeight="1" x14ac:dyDescent="0.2">
      <c r="B5" s="407" t="s">
        <v>1239</v>
      </c>
      <c r="C5" s="534"/>
      <c r="D5" s="389"/>
      <c r="E5" s="389"/>
    </row>
    <row r="6" spans="2:5" ht="13.15" customHeight="1" x14ac:dyDescent="0.2">
      <c r="B6" s="407" t="s">
        <v>1240</v>
      </c>
      <c r="C6" s="535"/>
      <c r="D6" s="389"/>
      <c r="E6" s="389"/>
    </row>
    <row r="7" spans="2:5" ht="13.15" customHeight="1" x14ac:dyDescent="0.2">
      <c r="B7" s="407" t="s">
        <v>1241</v>
      </c>
      <c r="C7" s="536"/>
      <c r="D7" s="389"/>
      <c r="E7" s="389"/>
    </row>
    <row r="10" spans="2:5" ht="13.15" customHeight="1" x14ac:dyDescent="0.2">
      <c r="B10" s="8" t="s">
        <v>1242</v>
      </c>
      <c r="C10" s="274"/>
      <c r="D10" s="389"/>
      <c r="E10" s="537"/>
    </row>
    <row r="11" spans="2:5" ht="13.15" customHeight="1" x14ac:dyDescent="0.2">
      <c r="B11" s="8"/>
      <c r="C11" s="389"/>
      <c r="D11" s="389"/>
      <c r="E11" s="537"/>
    </row>
    <row r="12" spans="2:5" ht="13.15" customHeight="1" x14ac:dyDescent="0.2">
      <c r="B12" s="640" t="s">
        <v>1243</v>
      </c>
      <c r="C12" s="640"/>
      <c r="D12" s="389"/>
      <c r="E12" s="8"/>
    </row>
    <row r="13" spans="2:5" ht="13.15" customHeight="1" x14ac:dyDescent="0.2">
      <c r="B13" s="407" t="s">
        <v>1239</v>
      </c>
      <c r="C13" s="534"/>
      <c r="D13" s="389"/>
      <c r="E13" s="538"/>
    </row>
    <row r="14" spans="2:5" ht="13.15" customHeight="1" x14ac:dyDescent="0.2">
      <c r="B14" s="407" t="s">
        <v>1244</v>
      </c>
      <c r="C14" s="539"/>
      <c r="D14" s="389"/>
      <c r="E14" s="537"/>
    </row>
    <row r="15" spans="2:5" ht="13.15" customHeight="1" x14ac:dyDescent="0.2">
      <c r="B15" s="407" t="s">
        <v>1245</v>
      </c>
      <c r="C15" s="536"/>
      <c r="D15" s="275"/>
      <c r="E15" s="538"/>
    </row>
    <row r="17" spans="2:6" ht="13.15" customHeight="1" x14ac:dyDescent="0.2">
      <c r="B17" s="407"/>
      <c r="C17" s="276">
        <v>2024</v>
      </c>
      <c r="D17" s="276">
        <f>C17+1</f>
        <v>2025</v>
      </c>
      <c r="E17" s="276">
        <f>D17+1</f>
        <v>2026</v>
      </c>
      <c r="F17" s="276">
        <f>E17+1</f>
        <v>2027</v>
      </c>
    </row>
    <row r="18" spans="2:6" ht="13.15" customHeight="1" x14ac:dyDescent="0.2">
      <c r="B18" s="407" t="s">
        <v>1246</v>
      </c>
      <c r="C18" s="540">
        <v>1</v>
      </c>
      <c r="D18" s="540">
        <v>1</v>
      </c>
      <c r="E18" s="540">
        <v>1</v>
      </c>
      <c r="F18" s="541">
        <v>0</v>
      </c>
    </row>
    <row r="19" spans="2:6" ht="13.15" customHeight="1" x14ac:dyDescent="0.2">
      <c r="B19" s="407" t="s">
        <v>1247</v>
      </c>
      <c r="C19" s="536"/>
      <c r="D19" s="536"/>
      <c r="E19" s="536"/>
      <c r="F19" s="542"/>
    </row>
    <row r="20" spans="2:6" ht="13.15" customHeight="1" x14ac:dyDescent="0.2">
      <c r="B20" s="389"/>
      <c r="C20" s="389"/>
      <c r="D20" s="389"/>
      <c r="E20" s="537"/>
      <c r="F20" s="389"/>
    </row>
    <row r="21" spans="2:6" ht="13.15" customHeight="1" x14ac:dyDescent="0.2">
      <c r="B21" s="389"/>
      <c r="C21" s="389"/>
      <c r="D21" s="389"/>
      <c r="E21" s="537"/>
      <c r="F21" s="389"/>
    </row>
    <row r="22" spans="2:6" ht="13.15" customHeight="1" x14ac:dyDescent="0.2">
      <c r="B22" s="640" t="s">
        <v>1248</v>
      </c>
      <c r="C22" s="640"/>
      <c r="D22" s="389"/>
      <c r="E22" s="277"/>
      <c r="F22" s="389"/>
    </row>
    <row r="23" spans="2:6" ht="13.15" customHeight="1" x14ac:dyDescent="0.2">
      <c r="B23" s="407" t="s">
        <v>1249</v>
      </c>
      <c r="C23" s="534"/>
      <c r="D23" s="389"/>
      <c r="E23" s="537"/>
      <c r="F23" s="389"/>
    </row>
    <row r="24" spans="2:6" ht="13.15" customHeight="1" x14ac:dyDescent="0.2">
      <c r="B24" s="407" t="s">
        <v>1244</v>
      </c>
      <c r="C24" s="539"/>
      <c r="D24" s="389"/>
      <c r="E24" s="537"/>
      <c r="F24" s="389"/>
    </row>
    <row r="25" spans="2:6" ht="13.15" customHeight="1" x14ac:dyDescent="0.2">
      <c r="B25" s="407" t="s">
        <v>1245</v>
      </c>
      <c r="C25" s="536"/>
      <c r="D25" s="275"/>
      <c r="E25" s="538"/>
      <c r="F25" s="389"/>
    </row>
    <row r="26" spans="2:6" ht="13.15" customHeight="1" x14ac:dyDescent="0.2">
      <c r="B26" s="389"/>
      <c r="C26" s="389"/>
      <c r="D26" s="389"/>
      <c r="E26" s="537"/>
      <c r="F26" s="389"/>
    </row>
    <row r="27" spans="2:6" ht="13.15" customHeight="1" x14ac:dyDescent="0.2">
      <c r="B27" s="407"/>
      <c r="C27" s="276" t="s">
        <v>1250</v>
      </c>
      <c r="D27" s="389"/>
      <c r="E27" s="389"/>
      <c r="F27" s="389"/>
    </row>
    <row r="28" spans="2:6" ht="13.15" customHeight="1" x14ac:dyDescent="0.2">
      <c r="B28" s="407" t="s">
        <v>1251</v>
      </c>
      <c r="C28" s="536"/>
      <c r="D28" s="389"/>
      <c r="E28" s="389"/>
      <c r="F28" s="389"/>
    </row>
    <row r="29" spans="2:6" ht="13.15" customHeight="1" x14ac:dyDescent="0.2">
      <c r="B29" s="407" t="s">
        <v>1252</v>
      </c>
      <c r="C29" s="536"/>
      <c r="D29" s="389"/>
      <c r="E29" s="389"/>
      <c r="F29" s="389"/>
    </row>
    <row r="33" spans="2:32" ht="13.15" customHeight="1" x14ac:dyDescent="0.2">
      <c r="B33" s="163" t="s">
        <v>1253</v>
      </c>
      <c r="C33" s="389"/>
      <c r="D33" s="389"/>
      <c r="E33" s="537"/>
      <c r="F33" s="389"/>
      <c r="G33" s="543"/>
      <c r="H33" s="389"/>
      <c r="I33" s="389"/>
      <c r="J33" s="389"/>
      <c r="K33" s="389"/>
      <c r="L33" s="389"/>
      <c r="M33" s="389"/>
      <c r="N33" s="389"/>
      <c r="O33" s="389"/>
      <c r="P33" s="389"/>
      <c r="Q33" s="389"/>
      <c r="R33" s="389"/>
      <c r="S33" s="389"/>
      <c r="T33" s="389"/>
      <c r="U33" s="389"/>
      <c r="V33" s="389"/>
      <c r="W33" s="389"/>
      <c r="X33" s="389"/>
      <c r="Y33" s="389"/>
      <c r="Z33" s="389"/>
      <c r="AA33" s="389"/>
      <c r="AB33" s="389"/>
      <c r="AC33" s="389"/>
      <c r="AD33" s="389"/>
      <c r="AE33" s="389"/>
      <c r="AF33" s="389"/>
    </row>
    <row r="34" spans="2:32" ht="13.15" customHeight="1" x14ac:dyDescent="0.2">
      <c r="B34" s="278" t="s">
        <v>1254</v>
      </c>
      <c r="C34" s="276">
        <v>2024</v>
      </c>
      <c r="D34" s="276">
        <v>2025</v>
      </c>
      <c r="E34" s="276">
        <v>2026</v>
      </c>
      <c r="F34" s="276">
        <v>2027</v>
      </c>
      <c r="G34" s="276">
        <v>2028</v>
      </c>
      <c r="H34" s="276">
        <v>2029</v>
      </c>
      <c r="I34" s="276">
        <v>2030</v>
      </c>
      <c r="J34" s="276">
        <v>2031</v>
      </c>
      <c r="K34" s="276">
        <v>2032</v>
      </c>
      <c r="L34" s="276">
        <v>2033</v>
      </c>
      <c r="M34" s="276">
        <v>2034</v>
      </c>
      <c r="N34" s="276">
        <v>2035</v>
      </c>
      <c r="O34" s="276">
        <v>2036</v>
      </c>
      <c r="P34" s="276">
        <v>2037</v>
      </c>
      <c r="Q34" s="276">
        <v>2038</v>
      </c>
      <c r="R34" s="276">
        <v>2039</v>
      </c>
      <c r="S34" s="276">
        <v>2040</v>
      </c>
      <c r="T34" s="276">
        <v>2041</v>
      </c>
      <c r="U34" s="276">
        <v>2042</v>
      </c>
      <c r="V34" s="276">
        <v>2043</v>
      </c>
      <c r="W34" s="276">
        <v>2044</v>
      </c>
      <c r="X34" s="276">
        <v>2045</v>
      </c>
      <c r="Y34" s="276">
        <v>2046</v>
      </c>
      <c r="Z34" s="276">
        <v>2047</v>
      </c>
      <c r="AA34" s="276">
        <v>2048</v>
      </c>
      <c r="AB34" s="276">
        <v>2049</v>
      </c>
      <c r="AC34" s="276">
        <v>2050</v>
      </c>
      <c r="AD34" s="276">
        <v>2051</v>
      </c>
      <c r="AE34" s="276">
        <v>2052</v>
      </c>
      <c r="AF34" s="276">
        <v>2053</v>
      </c>
    </row>
    <row r="35" spans="2:32" ht="13.15" customHeight="1" x14ac:dyDescent="0.2">
      <c r="B35" s="573" t="str">
        <f>'14 - Investimentos'!A22</f>
        <v>Ponto de Entrega Voluntário PEV e Ecoponto</v>
      </c>
      <c r="C35" s="388"/>
      <c r="D35" s="388"/>
      <c r="E35" s="388"/>
      <c r="F35" s="388"/>
      <c r="G35" s="388"/>
      <c r="H35" s="388"/>
      <c r="I35" s="388"/>
      <c r="J35" s="388"/>
      <c r="K35" s="388"/>
      <c r="L35" s="388"/>
      <c r="M35" s="388"/>
      <c r="N35" s="388"/>
      <c r="O35" s="388"/>
      <c r="P35" s="388"/>
      <c r="Q35" s="388"/>
      <c r="R35" s="388"/>
      <c r="S35" s="388"/>
      <c r="T35" s="388"/>
      <c r="U35" s="388"/>
      <c r="V35" s="388"/>
      <c r="W35" s="388"/>
      <c r="X35" s="388"/>
      <c r="Y35" s="388"/>
      <c r="Z35" s="388"/>
      <c r="AA35" s="388"/>
      <c r="AB35" s="388"/>
      <c r="AC35" s="388"/>
      <c r="AD35" s="388"/>
      <c r="AE35" s="388"/>
      <c r="AF35" s="388"/>
    </row>
    <row r="36" spans="2:32" ht="13.15" customHeight="1" x14ac:dyDescent="0.2">
      <c r="B36" s="544">
        <v>3.5000000000000001E-3</v>
      </c>
      <c r="C36" s="536"/>
      <c r="D36" s="536"/>
      <c r="E36" s="536"/>
      <c r="F36" s="536"/>
      <c r="G36" s="536"/>
      <c r="H36" s="536"/>
      <c r="I36" s="536"/>
      <c r="J36" s="536"/>
      <c r="K36" s="536"/>
      <c r="L36" s="536"/>
      <c r="M36" s="536"/>
      <c r="N36" s="536"/>
      <c r="O36" s="536"/>
      <c r="P36" s="536"/>
      <c r="Q36" s="536"/>
      <c r="R36" s="536"/>
      <c r="S36" s="536"/>
      <c r="T36" s="536"/>
      <c r="U36" s="536"/>
      <c r="V36" s="536"/>
      <c r="W36" s="536"/>
      <c r="X36" s="536"/>
      <c r="Y36" s="536"/>
      <c r="Z36" s="536"/>
      <c r="AA36" s="536"/>
      <c r="AB36" s="536"/>
      <c r="AC36" s="536"/>
      <c r="AD36" s="536"/>
      <c r="AE36" s="536"/>
      <c r="AF36" s="536"/>
    </row>
  </sheetData>
  <mergeCells count="3">
    <mergeCell ref="B3:C3"/>
    <mergeCell ref="B12:C12"/>
    <mergeCell ref="B22:C22"/>
  </mergeCells>
  <pageMargins left="0.7" right="0.7" top="0.75" bottom="0.75" header="0.3" footer="0.3"/>
  <pageSetup paperSize="9" scale="53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Planilha24"/>
  <dimension ref="B2:AM47"/>
  <sheetViews>
    <sheetView showGridLines="0" topLeftCell="A5" zoomScale="85" zoomScaleNormal="85" workbookViewId="0">
      <selection activeCell="B5" sqref="B5"/>
    </sheetView>
  </sheetViews>
  <sheetFormatPr defaultColWidth="8.7109375" defaultRowHeight="13.15" customHeight="1" x14ac:dyDescent="0.2"/>
  <cols>
    <col min="1" max="1" width="3.7109375" style="158" customWidth="1"/>
    <col min="2" max="2" width="110.42578125" style="158" bestFit="1" customWidth="1"/>
    <col min="3" max="3" width="6.7109375" style="7" bestFit="1" customWidth="1"/>
    <col min="4" max="4" width="6.7109375" style="283" bestFit="1" customWidth="1"/>
    <col min="5" max="13" width="5.5703125" style="283" bestFit="1" customWidth="1"/>
    <col min="14" max="39" width="6.42578125" style="283" bestFit="1" customWidth="1"/>
    <col min="40" max="16384" width="8.7109375" style="158"/>
  </cols>
  <sheetData>
    <row r="2" spans="2:9" ht="13.15" customHeight="1" x14ac:dyDescent="0.2">
      <c r="B2" s="35" t="s">
        <v>1255</v>
      </c>
      <c r="C2" s="279"/>
      <c r="D2" s="280"/>
      <c r="E2" s="280"/>
      <c r="F2" s="281"/>
      <c r="G2" s="280"/>
      <c r="H2" s="282"/>
      <c r="I2" s="280"/>
    </row>
    <row r="3" spans="2:9" ht="13.15" customHeight="1" x14ac:dyDescent="0.2">
      <c r="B3" s="152"/>
      <c r="C3" s="284"/>
      <c r="D3" s="280"/>
      <c r="E3" s="280"/>
      <c r="F3" s="281"/>
      <c r="G3" s="280"/>
      <c r="H3" s="282"/>
      <c r="I3" s="280"/>
    </row>
    <row r="4" spans="2:9" ht="13.15" customHeight="1" x14ac:dyDescent="0.2">
      <c r="B4" s="35" t="s">
        <v>1256</v>
      </c>
      <c r="C4" s="279"/>
      <c r="D4" s="280"/>
      <c r="E4" s="280"/>
      <c r="F4" s="281"/>
      <c r="G4" s="695"/>
      <c r="H4" s="695"/>
      <c r="I4" s="695"/>
    </row>
    <row r="5" spans="2:9" ht="13.15" customHeight="1" x14ac:dyDescent="0.2">
      <c r="B5" s="389"/>
      <c r="C5" s="397"/>
      <c r="D5" s="280"/>
      <c r="E5" s="280"/>
      <c r="F5" s="281"/>
      <c r="G5" s="695"/>
      <c r="H5" s="695"/>
      <c r="I5" s="695"/>
    </row>
    <row r="6" spans="2:9" ht="13.15" customHeight="1" x14ac:dyDescent="0.2">
      <c r="B6" s="35" t="s">
        <v>1257</v>
      </c>
      <c r="C6" s="279"/>
      <c r="D6" s="280"/>
      <c r="E6" s="280"/>
      <c r="F6" s="281"/>
      <c r="G6" s="695"/>
      <c r="H6" s="695"/>
      <c r="I6" s="695"/>
    </row>
    <row r="7" spans="2:9" ht="13.15" customHeight="1" x14ac:dyDescent="0.2">
      <c r="B7" s="152" t="s">
        <v>1258</v>
      </c>
      <c r="C7" s="284"/>
      <c r="D7" s="280"/>
      <c r="E7" s="280"/>
      <c r="F7" s="281"/>
      <c r="G7" s="695"/>
      <c r="H7" s="695"/>
      <c r="I7" s="695"/>
    </row>
    <row r="8" spans="2:9" ht="13.15" customHeight="1" x14ac:dyDescent="0.2">
      <c r="B8" s="152" t="s">
        <v>1259</v>
      </c>
      <c r="C8" s="284"/>
      <c r="D8" s="280"/>
      <c r="E8" s="280"/>
      <c r="F8" s="281"/>
      <c r="G8" s="695"/>
      <c r="H8" s="695"/>
      <c r="I8" s="695"/>
    </row>
    <row r="9" spans="2:9" ht="13.15" customHeight="1" x14ac:dyDescent="0.2">
      <c r="B9" s="152" t="s">
        <v>1260</v>
      </c>
      <c r="C9" s="284"/>
      <c r="D9" s="280"/>
      <c r="E9" s="280"/>
      <c r="F9" s="281"/>
      <c r="G9" s="695"/>
      <c r="H9" s="695"/>
      <c r="I9" s="695"/>
    </row>
    <row r="10" spans="2:9" ht="13.15" customHeight="1" x14ac:dyDescent="0.2">
      <c r="B10" s="152" t="s">
        <v>1261</v>
      </c>
      <c r="C10" s="284"/>
      <c r="D10" s="280"/>
      <c r="E10" s="280"/>
      <c r="F10" s="281"/>
      <c r="G10" s="695"/>
      <c r="H10" s="695"/>
      <c r="I10" s="695"/>
    </row>
    <row r="11" spans="2:9" ht="13.15" customHeight="1" x14ac:dyDescent="0.2">
      <c r="B11" s="152"/>
      <c r="C11" s="284"/>
      <c r="D11" s="280"/>
      <c r="E11" s="280"/>
      <c r="F11" s="281"/>
      <c r="G11" s="280"/>
      <c r="H11" s="282"/>
      <c r="I11" s="280"/>
    </row>
    <row r="12" spans="2:9" ht="13.15" customHeight="1" x14ac:dyDescent="0.2">
      <c r="B12" s="35" t="s">
        <v>1262</v>
      </c>
      <c r="C12" s="279"/>
      <c r="D12" s="280"/>
      <c r="E12" s="280"/>
      <c r="F12" s="281"/>
      <c r="G12" s="280"/>
      <c r="H12" s="282"/>
      <c r="I12" s="280"/>
    </row>
    <row r="13" spans="2:9" ht="13.15" customHeight="1" x14ac:dyDescent="0.2">
      <c r="B13" s="152" t="s">
        <v>1263</v>
      </c>
      <c r="C13" s="284"/>
      <c r="D13" s="280"/>
      <c r="E13" s="280"/>
      <c r="F13" s="281"/>
      <c r="G13" s="280"/>
      <c r="H13" s="282"/>
      <c r="I13" s="280"/>
    </row>
    <row r="14" spans="2:9" ht="13.15" customHeight="1" x14ac:dyDescent="0.2">
      <c r="B14" s="152" t="s">
        <v>1264</v>
      </c>
      <c r="C14" s="284"/>
      <c r="D14" s="280"/>
      <c r="E14" s="280"/>
      <c r="F14" s="281"/>
      <c r="G14" s="280"/>
      <c r="H14" s="282"/>
      <c r="I14" s="280"/>
    </row>
    <row r="15" spans="2:9" ht="13.15" customHeight="1" x14ac:dyDescent="0.2">
      <c r="B15" s="152" t="s">
        <v>1260</v>
      </c>
      <c r="C15" s="284"/>
      <c r="D15" s="280"/>
      <c r="E15" s="280"/>
      <c r="F15" s="281"/>
      <c r="G15" s="280"/>
      <c r="H15" s="282"/>
      <c r="I15" s="280"/>
    </row>
    <row r="16" spans="2:9" ht="13.15" customHeight="1" x14ac:dyDescent="0.2">
      <c r="B16" s="152" t="s">
        <v>1265</v>
      </c>
      <c r="C16" s="284"/>
      <c r="D16" s="280"/>
      <c r="E16" s="280"/>
      <c r="F16" s="281"/>
      <c r="G16" s="280"/>
      <c r="H16" s="282"/>
      <c r="I16" s="280"/>
    </row>
    <row r="18" spans="2:2" ht="13.15" customHeight="1" x14ac:dyDescent="0.2">
      <c r="B18" s="35" t="s">
        <v>1266</v>
      </c>
    </row>
    <row r="19" spans="2:2" ht="13.15" customHeight="1" x14ac:dyDescent="0.2">
      <c r="B19" s="152" t="s">
        <v>1267</v>
      </c>
    </row>
    <row r="20" spans="2:2" ht="13.15" customHeight="1" x14ac:dyDescent="0.2">
      <c r="B20" s="152" t="s">
        <v>1268</v>
      </c>
    </row>
    <row r="21" spans="2:2" ht="13.15" customHeight="1" x14ac:dyDescent="0.2">
      <c r="B21" s="152" t="s">
        <v>1260</v>
      </c>
    </row>
    <row r="22" spans="2:2" ht="13.15" customHeight="1" x14ac:dyDescent="0.2">
      <c r="B22" s="152" t="s">
        <v>1269</v>
      </c>
    </row>
    <row r="23" spans="2:2" ht="13.15" customHeight="1" x14ac:dyDescent="0.2">
      <c r="B23" s="152"/>
    </row>
    <row r="24" spans="2:2" ht="13.15" customHeight="1" x14ac:dyDescent="0.2">
      <c r="B24" s="35" t="s">
        <v>1270</v>
      </c>
    </row>
    <row r="25" spans="2:2" ht="13.15" customHeight="1" x14ac:dyDescent="0.2">
      <c r="B25" s="152" t="s">
        <v>1271</v>
      </c>
    </row>
    <row r="26" spans="2:2" ht="13.15" customHeight="1" x14ac:dyDescent="0.2">
      <c r="B26" s="152" t="s">
        <v>1272</v>
      </c>
    </row>
    <row r="27" spans="2:2" ht="13.15" customHeight="1" x14ac:dyDescent="0.2">
      <c r="B27" s="152" t="s">
        <v>1260</v>
      </c>
    </row>
    <row r="28" spans="2:2" ht="13.15" customHeight="1" x14ac:dyDescent="0.2">
      <c r="B28" s="152" t="s">
        <v>1273</v>
      </c>
    </row>
    <row r="30" spans="2:2" ht="13.15" customHeight="1" x14ac:dyDescent="0.2">
      <c r="B30" s="696" t="s">
        <v>1274</v>
      </c>
    </row>
    <row r="31" spans="2:2" ht="13.15" customHeight="1" x14ac:dyDescent="0.2">
      <c r="B31" s="696"/>
    </row>
    <row r="32" spans="2:2" ht="13.15" customHeight="1" x14ac:dyDescent="0.2">
      <c r="B32" s="696"/>
    </row>
    <row r="38" spans="2:39" ht="13.15" customHeight="1" x14ac:dyDescent="0.2">
      <c r="B38" s="389"/>
      <c r="C38" s="397"/>
      <c r="D38" s="9" t="s">
        <v>64</v>
      </c>
      <c r="E38" s="9" t="s">
        <v>988</v>
      </c>
      <c r="F38" s="9" t="s">
        <v>989</v>
      </c>
      <c r="G38" s="9" t="s">
        <v>990</v>
      </c>
      <c r="H38" s="9" t="s">
        <v>991</v>
      </c>
      <c r="I38" s="9" t="s">
        <v>992</v>
      </c>
      <c r="J38" s="9" t="s">
        <v>993</v>
      </c>
      <c r="K38" s="9" t="s">
        <v>994</v>
      </c>
      <c r="L38" s="9" t="s">
        <v>995</v>
      </c>
      <c r="M38" s="9" t="s">
        <v>996</v>
      </c>
      <c r="N38" s="9" t="s">
        <v>997</v>
      </c>
      <c r="O38" s="9" t="s">
        <v>998</v>
      </c>
      <c r="P38" s="9" t="s">
        <v>999</v>
      </c>
      <c r="Q38" s="9" t="s">
        <v>1000</v>
      </c>
      <c r="R38" s="9" t="s">
        <v>1001</v>
      </c>
      <c r="S38" s="9" t="s">
        <v>1002</v>
      </c>
      <c r="T38" s="9" t="s">
        <v>1003</v>
      </c>
      <c r="U38" s="9" t="s">
        <v>1004</v>
      </c>
      <c r="V38" s="9" t="s">
        <v>1005</v>
      </c>
      <c r="W38" s="9" t="s">
        <v>1006</v>
      </c>
      <c r="X38" s="9" t="s">
        <v>1007</v>
      </c>
      <c r="Y38" s="9" t="s">
        <v>1008</v>
      </c>
      <c r="Z38" s="9" t="s">
        <v>1009</v>
      </c>
      <c r="AA38" s="9" t="s">
        <v>1010</v>
      </c>
      <c r="AB38" s="9" t="s">
        <v>1011</v>
      </c>
      <c r="AC38" s="9" t="s">
        <v>1012</v>
      </c>
      <c r="AD38" s="9" t="s">
        <v>1013</v>
      </c>
      <c r="AE38" s="9" t="s">
        <v>1014</v>
      </c>
      <c r="AF38" s="9" t="s">
        <v>1015</v>
      </c>
      <c r="AG38" s="9" t="s">
        <v>1016</v>
      </c>
      <c r="AH38" s="9" t="s">
        <v>1017</v>
      </c>
      <c r="AI38" s="9" t="s">
        <v>1018</v>
      </c>
      <c r="AJ38" s="9" t="s">
        <v>1019</v>
      </c>
      <c r="AK38" s="9" t="s">
        <v>1020</v>
      </c>
      <c r="AL38" s="9" t="s">
        <v>1021</v>
      </c>
      <c r="AM38" s="9" t="s">
        <v>1022</v>
      </c>
    </row>
    <row r="39" spans="2:39" s="200" customFormat="1" ht="13.15" customHeight="1" x14ac:dyDescent="0.2">
      <c r="B39" s="152" t="s">
        <v>1259</v>
      </c>
      <c r="C39" s="633">
        <v>0.02</v>
      </c>
      <c r="D39" s="547">
        <f>SUM(E39:AM39)</f>
        <v>0</v>
      </c>
      <c r="E39" s="547">
        <f>(($C$39*'02 - Evolução Populacional'!B47)/1000)*12</f>
        <v>0</v>
      </c>
      <c r="F39" s="547">
        <f>(($C$39*'02 - Evolução Populacional'!C47)/1000)*12</f>
        <v>0</v>
      </c>
      <c r="G39" s="547">
        <f>(($C$39*'02 - Evolução Populacional'!D47)/1000)*12</f>
        <v>0</v>
      </c>
      <c r="H39" s="547">
        <f>(($C$39*'02 - Evolução Populacional'!E47)/1000)*12</f>
        <v>0</v>
      </c>
      <c r="I39" s="547">
        <f>(($C$39*'02 - Evolução Populacional'!F47)/1000)*12</f>
        <v>0</v>
      </c>
      <c r="J39" s="547">
        <f>(($C$39*'02 - Evolução Populacional'!G47)/1000)*12</f>
        <v>0</v>
      </c>
      <c r="K39" s="547">
        <f>(($C$39*'02 - Evolução Populacional'!H47)/1000)*12</f>
        <v>0</v>
      </c>
      <c r="L39" s="547">
        <f>(($C$39*'02 - Evolução Populacional'!I47)/1000)*12</f>
        <v>0</v>
      </c>
      <c r="M39" s="547">
        <f>(($C$39*'02 - Evolução Populacional'!J47)/1000)*12</f>
        <v>0</v>
      </c>
      <c r="N39" s="547">
        <f>(($C$39*'02 - Evolução Populacional'!K47)/1000)*12</f>
        <v>0</v>
      </c>
      <c r="O39" s="547">
        <f>(($C$39*'02 - Evolução Populacional'!L47)/1000)*12</f>
        <v>0</v>
      </c>
      <c r="P39" s="547">
        <f>(($C$39*'02 - Evolução Populacional'!M47)/1000)*12</f>
        <v>0</v>
      </c>
      <c r="Q39" s="547">
        <f>(($C$39*'02 - Evolução Populacional'!N47)/1000)*12</f>
        <v>0</v>
      </c>
      <c r="R39" s="547">
        <f>(($C$39*'02 - Evolução Populacional'!O47)/1000)*12</f>
        <v>0</v>
      </c>
      <c r="S39" s="547">
        <f>(($C$39*'02 - Evolução Populacional'!P47)/1000)*12</f>
        <v>0</v>
      </c>
      <c r="T39" s="547">
        <f>(($C$39*'02 - Evolução Populacional'!Q47)/1000)*12</f>
        <v>0</v>
      </c>
      <c r="U39" s="547">
        <f>(($C$39*'02 - Evolução Populacional'!R47)/1000)*12</f>
        <v>0</v>
      </c>
      <c r="V39" s="547">
        <f>(($C$39*'02 - Evolução Populacional'!S47)/1000)*12</f>
        <v>0</v>
      </c>
      <c r="W39" s="547">
        <f>(($C$39*'02 - Evolução Populacional'!T47)/1000)*12</f>
        <v>0</v>
      </c>
      <c r="X39" s="547">
        <f>(($C$39*'02 - Evolução Populacional'!U47)/1000)*12</f>
        <v>0</v>
      </c>
      <c r="Y39" s="547">
        <f>(($C$39*'02 - Evolução Populacional'!V47)/1000)*12</f>
        <v>0</v>
      </c>
      <c r="Z39" s="547">
        <f>(($C$39*'02 - Evolução Populacional'!W47)/1000)*12</f>
        <v>0</v>
      </c>
      <c r="AA39" s="547">
        <f>(($C$39*'02 - Evolução Populacional'!X47)/1000)*12</f>
        <v>0</v>
      </c>
      <c r="AB39" s="547">
        <f>(($C$39*'02 - Evolução Populacional'!Y47)/1000)*12</f>
        <v>0</v>
      </c>
      <c r="AC39" s="547">
        <f>(($C$39*'02 - Evolução Populacional'!Z47)/1000)*12</f>
        <v>0</v>
      </c>
      <c r="AD39" s="547">
        <f>(($C$39*'02 - Evolução Populacional'!AA47)/1000)*12</f>
        <v>0</v>
      </c>
      <c r="AE39" s="547">
        <f>(($C$39*'02 - Evolução Populacional'!AB47)/1000)*12</f>
        <v>0</v>
      </c>
      <c r="AF39" s="547">
        <f>(($C$39*'02 - Evolução Populacional'!AC47)/1000)*12</f>
        <v>0</v>
      </c>
      <c r="AG39" s="547">
        <f>(($C$39*'02 - Evolução Populacional'!AD47)/1000)*12</f>
        <v>0</v>
      </c>
      <c r="AH39" s="547">
        <f>(($C$39*'02 - Evolução Populacional'!AE47)/1000)*12</f>
        <v>0</v>
      </c>
      <c r="AI39" s="547">
        <f>(($C$39*'02 - Evolução Populacional'!AF47)/1000)*12</f>
        <v>0</v>
      </c>
      <c r="AJ39" s="547">
        <f>(($C$39*'02 - Evolução Populacional'!AG47)/1000)*12</f>
        <v>0</v>
      </c>
      <c r="AK39" s="547">
        <f>(($C$39*'02 - Evolução Populacional'!AH47)/1000)*12</f>
        <v>0</v>
      </c>
      <c r="AL39" s="547">
        <f>(($C$39*'02 - Evolução Populacional'!AI47)/1000)*12</f>
        <v>0</v>
      </c>
      <c r="AM39" s="547">
        <f>(($C$39*'02 - Evolução Populacional'!AJ47)/1000)*12</f>
        <v>0</v>
      </c>
    </row>
    <row r="40" spans="2:39" s="200" customFormat="1" ht="13.15" customHeight="1" x14ac:dyDescent="0.2">
      <c r="B40" s="152"/>
      <c r="C40" s="633"/>
      <c r="D40" s="547"/>
      <c r="E40" s="547"/>
      <c r="F40" s="547"/>
      <c r="G40" s="547"/>
      <c r="H40" s="547"/>
      <c r="I40" s="547"/>
      <c r="J40" s="547"/>
      <c r="K40" s="547"/>
      <c r="L40" s="547"/>
      <c r="M40" s="547"/>
      <c r="N40" s="547"/>
      <c r="O40" s="547"/>
      <c r="P40" s="547"/>
      <c r="Q40" s="547"/>
      <c r="R40" s="547"/>
      <c r="S40" s="547"/>
      <c r="T40" s="547"/>
      <c r="U40" s="547"/>
      <c r="V40" s="547"/>
      <c r="W40" s="547"/>
      <c r="X40" s="547"/>
      <c r="Y40" s="547"/>
      <c r="Z40" s="547"/>
      <c r="AA40" s="547"/>
      <c r="AB40" s="547"/>
      <c r="AC40" s="547"/>
      <c r="AD40" s="547"/>
      <c r="AE40" s="547"/>
      <c r="AF40" s="547"/>
      <c r="AG40" s="547"/>
      <c r="AH40" s="547"/>
      <c r="AI40" s="547"/>
      <c r="AJ40" s="547"/>
      <c r="AK40" s="547"/>
      <c r="AL40" s="547"/>
      <c r="AM40" s="547"/>
    </row>
    <row r="41" spans="2:39" s="200" customFormat="1" ht="13.15" customHeight="1" x14ac:dyDescent="0.2">
      <c r="B41" s="152" t="s">
        <v>1264</v>
      </c>
      <c r="C41" s="633">
        <v>0.03</v>
      </c>
      <c r="D41" s="547">
        <f>SUM(E41:AM41)</f>
        <v>0</v>
      </c>
      <c r="E41" s="547">
        <f>(($C$41*'02 - Evolução Populacional'!B47)/1000)*12</f>
        <v>0</v>
      </c>
      <c r="F41" s="547">
        <f>(($C$41*'02 - Evolução Populacional'!C47)/1000)*12</f>
        <v>0</v>
      </c>
      <c r="G41" s="547">
        <f>(($C$41*'02 - Evolução Populacional'!D47)/1000)*12</f>
        <v>0</v>
      </c>
      <c r="H41" s="547">
        <f>(($C$41*'02 - Evolução Populacional'!E47)/1000)*12</f>
        <v>0</v>
      </c>
      <c r="I41" s="547">
        <f>(($C$41*'02 - Evolução Populacional'!F47)/1000)*12</f>
        <v>0</v>
      </c>
      <c r="J41" s="547">
        <f>(($C$41*'02 - Evolução Populacional'!G47)/1000)*12</f>
        <v>0</v>
      </c>
      <c r="K41" s="547">
        <f>(($C$41*'02 - Evolução Populacional'!H47)/1000)*12</f>
        <v>0</v>
      </c>
      <c r="L41" s="547">
        <f>(($C$41*'02 - Evolução Populacional'!I47)/1000)*12</f>
        <v>0</v>
      </c>
      <c r="M41" s="547">
        <f>(($C$41*'02 - Evolução Populacional'!J47)/1000)*12</f>
        <v>0</v>
      </c>
      <c r="N41" s="547">
        <f>(($C$41*'02 - Evolução Populacional'!K47)/1000)*12</f>
        <v>0</v>
      </c>
      <c r="O41" s="547">
        <f>(($C$41*'02 - Evolução Populacional'!L47)/1000)*12</f>
        <v>0</v>
      </c>
      <c r="P41" s="547">
        <f>(($C$41*'02 - Evolução Populacional'!M47)/1000)*12</f>
        <v>0</v>
      </c>
      <c r="Q41" s="547">
        <f>(($C$41*'02 - Evolução Populacional'!N47)/1000)*12</f>
        <v>0</v>
      </c>
      <c r="R41" s="547">
        <f>(($C$41*'02 - Evolução Populacional'!O47)/1000)*12</f>
        <v>0</v>
      </c>
      <c r="S41" s="547">
        <f>(($C$41*'02 - Evolução Populacional'!P47)/1000)*12</f>
        <v>0</v>
      </c>
      <c r="T41" s="547">
        <f>(($C$41*'02 - Evolução Populacional'!Q47)/1000)*12</f>
        <v>0</v>
      </c>
      <c r="U41" s="547">
        <f>(($C$41*'02 - Evolução Populacional'!R47)/1000)*12</f>
        <v>0</v>
      </c>
      <c r="V41" s="547">
        <f>(($C$41*'02 - Evolução Populacional'!S47)/1000)*12</f>
        <v>0</v>
      </c>
      <c r="W41" s="547">
        <f>(($C$41*'02 - Evolução Populacional'!T47)/1000)*12</f>
        <v>0</v>
      </c>
      <c r="X41" s="547">
        <f>(($C$41*'02 - Evolução Populacional'!U47)/1000)*12</f>
        <v>0</v>
      </c>
      <c r="Y41" s="547">
        <f>(($C$41*'02 - Evolução Populacional'!V47)/1000)*12</f>
        <v>0</v>
      </c>
      <c r="Z41" s="547">
        <f>(($C$41*'02 - Evolução Populacional'!W47)/1000)*12</f>
        <v>0</v>
      </c>
      <c r="AA41" s="547">
        <f>(($C$41*'02 - Evolução Populacional'!X47)/1000)*12</f>
        <v>0</v>
      </c>
      <c r="AB41" s="547">
        <f>(($C$41*'02 - Evolução Populacional'!Y47)/1000)*12</f>
        <v>0</v>
      </c>
      <c r="AC41" s="547">
        <f>(($C$41*'02 - Evolução Populacional'!Z47)/1000)*12</f>
        <v>0</v>
      </c>
      <c r="AD41" s="547">
        <f>(($C$41*'02 - Evolução Populacional'!AA47)/1000)*12</f>
        <v>0</v>
      </c>
      <c r="AE41" s="547">
        <f>(($C$41*'02 - Evolução Populacional'!AB47)/1000)*12</f>
        <v>0</v>
      </c>
      <c r="AF41" s="547">
        <f>(($C$41*'02 - Evolução Populacional'!AC47)/1000)*12</f>
        <v>0</v>
      </c>
      <c r="AG41" s="547">
        <f>(($C$41*'02 - Evolução Populacional'!AD47)/1000)*12</f>
        <v>0</v>
      </c>
      <c r="AH41" s="547">
        <f>(($C$41*'02 - Evolução Populacional'!AE47)/1000)*12</f>
        <v>0</v>
      </c>
      <c r="AI41" s="547">
        <f>(($C$41*'02 - Evolução Populacional'!AF47)/1000)*12</f>
        <v>0</v>
      </c>
      <c r="AJ41" s="547">
        <f>(($C$41*'02 - Evolução Populacional'!AG47)/1000)*12</f>
        <v>0</v>
      </c>
      <c r="AK41" s="547">
        <f>(($C$41*'02 - Evolução Populacional'!AH47)/1000)*12</f>
        <v>0</v>
      </c>
      <c r="AL41" s="547">
        <f>(($C$41*'02 - Evolução Populacional'!AI47)/1000)*12</f>
        <v>0</v>
      </c>
      <c r="AM41" s="547">
        <f>(($C$41*'02 - Evolução Populacional'!AJ47)/1000)*12</f>
        <v>0</v>
      </c>
    </row>
    <row r="42" spans="2:39" s="200" customFormat="1" ht="13.15" customHeight="1" x14ac:dyDescent="0.2">
      <c r="B42" s="152"/>
      <c r="C42" s="633"/>
      <c r="D42" s="547"/>
      <c r="E42" s="547"/>
      <c r="F42" s="547"/>
      <c r="G42" s="547"/>
      <c r="H42" s="547"/>
      <c r="I42" s="547"/>
      <c r="J42" s="547"/>
      <c r="K42" s="547"/>
      <c r="L42" s="547"/>
      <c r="M42" s="547"/>
      <c r="N42" s="547"/>
      <c r="O42" s="547"/>
      <c r="P42" s="547"/>
      <c r="Q42" s="547"/>
      <c r="R42" s="547"/>
      <c r="S42" s="547"/>
      <c r="T42" s="547"/>
      <c r="U42" s="547"/>
      <c r="V42" s="547"/>
      <c r="W42" s="547"/>
      <c r="X42" s="547"/>
      <c r="Y42" s="547"/>
      <c r="Z42" s="547"/>
      <c r="AA42" s="547"/>
      <c r="AB42" s="547"/>
      <c r="AC42" s="547"/>
      <c r="AD42" s="547"/>
      <c r="AE42" s="547"/>
      <c r="AF42" s="547"/>
      <c r="AG42" s="547"/>
      <c r="AH42" s="547"/>
      <c r="AI42" s="547"/>
      <c r="AJ42" s="547"/>
      <c r="AK42" s="547"/>
      <c r="AL42" s="547"/>
      <c r="AM42" s="547"/>
    </row>
    <row r="43" spans="2:39" s="200" customFormat="1" ht="13.15" customHeight="1" x14ac:dyDescent="0.2">
      <c r="B43" s="152" t="s">
        <v>1268</v>
      </c>
      <c r="C43" s="633">
        <v>0.01</v>
      </c>
      <c r="D43" s="547">
        <f>SUM(E43:AM43)</f>
        <v>0</v>
      </c>
      <c r="E43" s="547">
        <f>(($C$43*'02 - Evolução Populacional'!B47)/1000)*12</f>
        <v>0</v>
      </c>
      <c r="F43" s="547">
        <f>(($C$43*'02 - Evolução Populacional'!C47)/1000)*12</f>
        <v>0</v>
      </c>
      <c r="G43" s="547">
        <f>(($C$43*'02 - Evolução Populacional'!D47)/1000)*12</f>
        <v>0</v>
      </c>
      <c r="H43" s="547">
        <f>(($C$43*'02 - Evolução Populacional'!E47)/1000)*12</f>
        <v>0</v>
      </c>
      <c r="I43" s="547">
        <f>(($C$43*'02 - Evolução Populacional'!F47)/1000)*12</f>
        <v>0</v>
      </c>
      <c r="J43" s="547">
        <f>(($C$43*'02 - Evolução Populacional'!G47)/1000)*12</f>
        <v>0</v>
      </c>
      <c r="K43" s="547">
        <f>(($C$43*'02 - Evolução Populacional'!H47)/1000)*12</f>
        <v>0</v>
      </c>
      <c r="L43" s="547">
        <f>(($C$43*'02 - Evolução Populacional'!I47)/1000)*12</f>
        <v>0</v>
      </c>
      <c r="M43" s="547">
        <f>(($C$43*'02 - Evolução Populacional'!J47)/1000)*12</f>
        <v>0</v>
      </c>
      <c r="N43" s="547">
        <f>(($C$43*'02 - Evolução Populacional'!K47)/1000)*12</f>
        <v>0</v>
      </c>
      <c r="O43" s="547">
        <f>(($C$43*'02 - Evolução Populacional'!L47)/1000)*12</f>
        <v>0</v>
      </c>
      <c r="P43" s="547">
        <f>(($C$43*'02 - Evolução Populacional'!M47)/1000)*12</f>
        <v>0</v>
      </c>
      <c r="Q43" s="547">
        <f>(($C$43*'02 - Evolução Populacional'!N47)/1000)*12</f>
        <v>0</v>
      </c>
      <c r="R43" s="547">
        <f>(($C$43*'02 - Evolução Populacional'!O47)/1000)*12</f>
        <v>0</v>
      </c>
      <c r="S43" s="547">
        <f>(($C$43*'02 - Evolução Populacional'!P47)/1000)*12</f>
        <v>0</v>
      </c>
      <c r="T43" s="547">
        <f>(($C$43*'02 - Evolução Populacional'!Q47)/1000)*12</f>
        <v>0</v>
      </c>
      <c r="U43" s="547">
        <f>(($C$43*'02 - Evolução Populacional'!R47)/1000)*12</f>
        <v>0</v>
      </c>
      <c r="V43" s="547">
        <f>(($C$43*'02 - Evolução Populacional'!S47)/1000)*12</f>
        <v>0</v>
      </c>
      <c r="W43" s="547">
        <f>(($C$43*'02 - Evolução Populacional'!T47)/1000)*12</f>
        <v>0</v>
      </c>
      <c r="X43" s="547">
        <f>(($C$43*'02 - Evolução Populacional'!U47)/1000)*12</f>
        <v>0</v>
      </c>
      <c r="Y43" s="547">
        <f>(($C$43*'02 - Evolução Populacional'!V47)/1000)*12</f>
        <v>0</v>
      </c>
      <c r="Z43" s="547">
        <f>(($C$43*'02 - Evolução Populacional'!W47)/1000)*12</f>
        <v>0</v>
      </c>
      <c r="AA43" s="547">
        <f>(($C$43*'02 - Evolução Populacional'!X47)/1000)*12</f>
        <v>0</v>
      </c>
      <c r="AB43" s="547">
        <f>(($C$43*'02 - Evolução Populacional'!Y47)/1000)*12</f>
        <v>0</v>
      </c>
      <c r="AC43" s="547">
        <f>(($C$43*'02 - Evolução Populacional'!Z47)/1000)*12</f>
        <v>0</v>
      </c>
      <c r="AD43" s="547">
        <f>(($C$43*'02 - Evolução Populacional'!AA47)/1000)*12</f>
        <v>0</v>
      </c>
      <c r="AE43" s="547">
        <f>(($C$43*'02 - Evolução Populacional'!AB47)/1000)*12</f>
        <v>0</v>
      </c>
      <c r="AF43" s="547">
        <f>(($C$43*'02 - Evolução Populacional'!AC47)/1000)*12</f>
        <v>0</v>
      </c>
      <c r="AG43" s="547">
        <f>(($C$43*'02 - Evolução Populacional'!AD47)/1000)*12</f>
        <v>0</v>
      </c>
      <c r="AH43" s="547">
        <f>(($C$43*'02 - Evolução Populacional'!AE47)/1000)*12</f>
        <v>0</v>
      </c>
      <c r="AI43" s="547">
        <f>(($C$43*'02 - Evolução Populacional'!AF47)/1000)*12</f>
        <v>0</v>
      </c>
      <c r="AJ43" s="547">
        <f>(($C$43*'02 - Evolução Populacional'!AG47)/1000)*12</f>
        <v>0</v>
      </c>
      <c r="AK43" s="547">
        <f>(($C$43*'02 - Evolução Populacional'!AH47)/1000)*12</f>
        <v>0</v>
      </c>
      <c r="AL43" s="547">
        <f>(($C$43*'02 - Evolução Populacional'!AI47)/1000)*12</f>
        <v>0</v>
      </c>
      <c r="AM43" s="547">
        <f>(($C$43*'02 - Evolução Populacional'!AJ47)/1000)*12</f>
        <v>0</v>
      </c>
    </row>
    <row r="44" spans="2:39" s="200" customFormat="1" ht="13.15" customHeight="1" x14ac:dyDescent="0.2">
      <c r="B44" s="152"/>
      <c r="C44" s="633"/>
      <c r="D44" s="547"/>
      <c r="E44" s="547"/>
      <c r="F44" s="547"/>
      <c r="G44" s="547"/>
      <c r="H44" s="547"/>
      <c r="I44" s="547"/>
      <c r="J44" s="547"/>
      <c r="K44" s="547"/>
      <c r="L44" s="547"/>
      <c r="M44" s="547"/>
      <c r="N44" s="547"/>
      <c r="O44" s="547"/>
      <c r="P44" s="547"/>
      <c r="Q44" s="547"/>
      <c r="R44" s="547"/>
      <c r="S44" s="547"/>
      <c r="T44" s="547"/>
      <c r="U44" s="547"/>
      <c r="V44" s="547"/>
      <c r="W44" s="547"/>
      <c r="X44" s="547"/>
      <c r="Y44" s="547"/>
      <c r="Z44" s="547"/>
      <c r="AA44" s="547"/>
      <c r="AB44" s="547"/>
      <c r="AC44" s="547"/>
      <c r="AD44" s="547"/>
      <c r="AE44" s="547"/>
      <c r="AF44" s="547"/>
      <c r="AG44" s="547"/>
      <c r="AH44" s="547"/>
      <c r="AI44" s="547"/>
      <c r="AJ44" s="547"/>
      <c r="AK44" s="547"/>
      <c r="AL44" s="547"/>
      <c r="AM44" s="547"/>
    </row>
    <row r="45" spans="2:39" s="200" customFormat="1" ht="13.15" customHeight="1" x14ac:dyDescent="0.2">
      <c r="B45" s="152" t="s">
        <v>1272</v>
      </c>
      <c r="C45" s="633">
        <v>0.03</v>
      </c>
      <c r="D45" s="547">
        <f>SUM(E45:AM45)</f>
        <v>0</v>
      </c>
      <c r="E45" s="547">
        <f>(($C$45*'02 - Evolução Populacional'!B47)/1000)*12</f>
        <v>0</v>
      </c>
      <c r="F45" s="547">
        <f>(($C$45*'02 - Evolução Populacional'!C47)/1000)*12</f>
        <v>0</v>
      </c>
      <c r="G45" s="547">
        <f>(($C$45*'02 - Evolução Populacional'!D47)/1000)*12</f>
        <v>0</v>
      </c>
      <c r="H45" s="547">
        <f>(($C$45*'02 - Evolução Populacional'!E47)/1000)*12</f>
        <v>0</v>
      </c>
      <c r="I45" s="547">
        <f>(($C$45*'02 - Evolução Populacional'!F47)/1000)*12</f>
        <v>0</v>
      </c>
      <c r="J45" s="547">
        <f>(($C$45*'02 - Evolução Populacional'!G47)/1000)*12</f>
        <v>0</v>
      </c>
      <c r="K45" s="547">
        <f>(($C$45*'02 - Evolução Populacional'!H47)/1000)*12</f>
        <v>0</v>
      </c>
      <c r="L45" s="547">
        <f>(($C$45*'02 - Evolução Populacional'!I47)/1000)*12</f>
        <v>0</v>
      </c>
      <c r="M45" s="547">
        <f>(($C$45*'02 - Evolução Populacional'!J47)/1000)*12</f>
        <v>0</v>
      </c>
      <c r="N45" s="547">
        <f>(($C$45*'02 - Evolução Populacional'!K47)/1000)*12</f>
        <v>0</v>
      </c>
      <c r="O45" s="547">
        <f>(($C$45*'02 - Evolução Populacional'!L47)/1000)*12</f>
        <v>0</v>
      </c>
      <c r="P45" s="547">
        <f>(($C$45*'02 - Evolução Populacional'!M47)/1000)*12</f>
        <v>0</v>
      </c>
      <c r="Q45" s="547">
        <f>(($C$45*'02 - Evolução Populacional'!N47)/1000)*12</f>
        <v>0</v>
      </c>
      <c r="R45" s="547">
        <f>(($C$45*'02 - Evolução Populacional'!O47)/1000)*12</f>
        <v>0</v>
      </c>
      <c r="S45" s="547">
        <f>(($C$45*'02 - Evolução Populacional'!P47)/1000)*12</f>
        <v>0</v>
      </c>
      <c r="T45" s="547">
        <f>(($C$45*'02 - Evolução Populacional'!Q47)/1000)*12</f>
        <v>0</v>
      </c>
      <c r="U45" s="547">
        <f>(($C$45*'02 - Evolução Populacional'!R47)/1000)*12</f>
        <v>0</v>
      </c>
      <c r="V45" s="547">
        <f>(($C$45*'02 - Evolução Populacional'!S47)/1000)*12</f>
        <v>0</v>
      </c>
      <c r="W45" s="547">
        <f>(($C$45*'02 - Evolução Populacional'!T47)/1000)*12</f>
        <v>0</v>
      </c>
      <c r="X45" s="547">
        <f>(($C$45*'02 - Evolução Populacional'!U47)/1000)*12</f>
        <v>0</v>
      </c>
      <c r="Y45" s="547">
        <f>(($C$45*'02 - Evolução Populacional'!V47)/1000)*12</f>
        <v>0</v>
      </c>
      <c r="Z45" s="547">
        <f>(($C$45*'02 - Evolução Populacional'!W47)/1000)*12</f>
        <v>0</v>
      </c>
      <c r="AA45" s="547">
        <f>(($C$45*'02 - Evolução Populacional'!X47)/1000)*12</f>
        <v>0</v>
      </c>
      <c r="AB45" s="547">
        <f>(($C$45*'02 - Evolução Populacional'!Y47)/1000)*12</f>
        <v>0</v>
      </c>
      <c r="AC45" s="547">
        <f>(($C$45*'02 - Evolução Populacional'!Z47)/1000)*12</f>
        <v>0</v>
      </c>
      <c r="AD45" s="547">
        <f>(($C$45*'02 - Evolução Populacional'!AA47)/1000)*12</f>
        <v>0</v>
      </c>
      <c r="AE45" s="547">
        <f>(($C$45*'02 - Evolução Populacional'!AB47)/1000)*12</f>
        <v>0</v>
      </c>
      <c r="AF45" s="547">
        <f>(($C$45*'02 - Evolução Populacional'!AC47)/1000)*12</f>
        <v>0</v>
      </c>
      <c r="AG45" s="547">
        <f>(($C$45*'02 - Evolução Populacional'!AD47)/1000)*12</f>
        <v>0</v>
      </c>
      <c r="AH45" s="547">
        <f>(($C$45*'02 - Evolução Populacional'!AE47)/1000)*12</f>
        <v>0</v>
      </c>
      <c r="AI45" s="547">
        <f>(($C$45*'02 - Evolução Populacional'!AF47)/1000)*12</f>
        <v>0</v>
      </c>
      <c r="AJ45" s="547">
        <f>(($C$45*'02 - Evolução Populacional'!AG47)/1000)*12</f>
        <v>0</v>
      </c>
      <c r="AK45" s="547">
        <f>(($C$45*'02 - Evolução Populacional'!AH47)/1000)*12</f>
        <v>0</v>
      </c>
      <c r="AL45" s="547">
        <f>(($C$45*'02 - Evolução Populacional'!AI47)/1000)*12</f>
        <v>0</v>
      </c>
      <c r="AM45" s="547">
        <f>(($C$45*'02 - Evolução Populacional'!AJ47)/1000)*12</f>
        <v>0</v>
      </c>
    </row>
    <row r="47" spans="2:39" ht="13.15" customHeight="1" x14ac:dyDescent="0.2">
      <c r="B47" s="389"/>
      <c r="C47" s="397"/>
      <c r="D47" s="548">
        <f t="shared" ref="D47:AL47" si="0">SUM(D39:D45)</f>
        <v>0</v>
      </c>
      <c r="E47" s="548">
        <f t="shared" si="0"/>
        <v>0</v>
      </c>
      <c r="F47" s="548">
        <f t="shared" si="0"/>
        <v>0</v>
      </c>
      <c r="G47" s="548">
        <f t="shared" si="0"/>
        <v>0</v>
      </c>
      <c r="H47" s="548">
        <f t="shared" si="0"/>
        <v>0</v>
      </c>
      <c r="I47" s="548">
        <f t="shared" si="0"/>
        <v>0</v>
      </c>
      <c r="J47" s="548">
        <f t="shared" si="0"/>
        <v>0</v>
      </c>
      <c r="K47" s="548">
        <f t="shared" si="0"/>
        <v>0</v>
      </c>
      <c r="L47" s="548">
        <f t="shared" si="0"/>
        <v>0</v>
      </c>
      <c r="M47" s="548">
        <f t="shared" si="0"/>
        <v>0</v>
      </c>
      <c r="N47" s="548">
        <f t="shared" si="0"/>
        <v>0</v>
      </c>
      <c r="O47" s="548">
        <f t="shared" si="0"/>
        <v>0</v>
      </c>
      <c r="P47" s="548">
        <f t="shared" si="0"/>
        <v>0</v>
      </c>
      <c r="Q47" s="548">
        <f t="shared" si="0"/>
        <v>0</v>
      </c>
      <c r="R47" s="548">
        <f t="shared" si="0"/>
        <v>0</v>
      </c>
      <c r="S47" s="548">
        <f t="shared" si="0"/>
        <v>0</v>
      </c>
      <c r="T47" s="548">
        <f t="shared" si="0"/>
        <v>0</v>
      </c>
      <c r="U47" s="548">
        <f t="shared" si="0"/>
        <v>0</v>
      </c>
      <c r="V47" s="548">
        <f t="shared" si="0"/>
        <v>0</v>
      </c>
      <c r="W47" s="548">
        <f t="shared" si="0"/>
        <v>0</v>
      </c>
      <c r="X47" s="548">
        <f t="shared" si="0"/>
        <v>0</v>
      </c>
      <c r="Y47" s="548">
        <f t="shared" si="0"/>
        <v>0</v>
      </c>
      <c r="Z47" s="548">
        <f t="shared" si="0"/>
        <v>0</v>
      </c>
      <c r="AA47" s="548">
        <f t="shared" si="0"/>
        <v>0</v>
      </c>
      <c r="AB47" s="548">
        <f t="shared" si="0"/>
        <v>0</v>
      </c>
      <c r="AC47" s="548">
        <f t="shared" si="0"/>
        <v>0</v>
      </c>
      <c r="AD47" s="548">
        <f t="shared" si="0"/>
        <v>0</v>
      </c>
      <c r="AE47" s="548">
        <f t="shared" si="0"/>
        <v>0</v>
      </c>
      <c r="AF47" s="548">
        <f t="shared" si="0"/>
        <v>0</v>
      </c>
      <c r="AG47" s="548">
        <f t="shared" si="0"/>
        <v>0</v>
      </c>
      <c r="AH47" s="548">
        <f t="shared" si="0"/>
        <v>0</v>
      </c>
      <c r="AI47" s="548">
        <f t="shared" si="0"/>
        <v>0</v>
      </c>
      <c r="AJ47" s="548">
        <f t="shared" si="0"/>
        <v>0</v>
      </c>
      <c r="AK47" s="548">
        <f t="shared" si="0"/>
        <v>0</v>
      </c>
      <c r="AL47" s="548">
        <f t="shared" si="0"/>
        <v>0</v>
      </c>
      <c r="AM47" s="548">
        <f>SUM(AM39:AM45)</f>
        <v>0</v>
      </c>
    </row>
  </sheetData>
  <mergeCells count="2">
    <mergeCell ref="G4:I10"/>
    <mergeCell ref="B30:B32"/>
  </mergeCells>
  <pageMargins left="0.7" right="0.7" top="0.75" bottom="0.75" header="0.3" footer="0.3"/>
  <pageSetup paperSize="9" scale="37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Planilha21"/>
  <dimension ref="B2:G53"/>
  <sheetViews>
    <sheetView showGridLines="0" tabSelected="1" zoomScaleNormal="100" workbookViewId="0">
      <selection activeCell="G11" sqref="G11"/>
    </sheetView>
  </sheetViews>
  <sheetFormatPr defaultRowHeight="13.15" customHeight="1" x14ac:dyDescent="0.2"/>
  <cols>
    <col min="1" max="1" width="13.42578125" bestFit="1" customWidth="1"/>
    <col min="2" max="2" width="5" bestFit="1" customWidth="1"/>
    <col min="3" max="3" width="42.7109375" bestFit="1" customWidth="1"/>
    <col min="4" max="4" width="8.7109375" bestFit="1" customWidth="1"/>
    <col min="5" max="5" width="11.7109375" bestFit="1" customWidth="1"/>
    <col min="6" max="6" width="18.7109375" bestFit="1" customWidth="1"/>
    <col min="7" max="7" width="16.42578125" customWidth="1"/>
    <col min="9" max="9" width="8.7109375" customWidth="1"/>
    <col min="10" max="12" width="9.28515625" bestFit="1" customWidth="1"/>
    <col min="13" max="14" width="15.28515625" customWidth="1"/>
    <col min="15" max="18" width="8.7109375" customWidth="1"/>
  </cols>
  <sheetData>
    <row r="2" spans="2:7" ht="13.15" customHeight="1" thickBot="1" x14ac:dyDescent="0.25">
      <c r="B2" s="700" t="s">
        <v>1275</v>
      </c>
      <c r="C2" s="701"/>
      <c r="D2" s="701"/>
      <c r="E2" s="701"/>
      <c r="F2" s="701"/>
      <c r="G2" s="702"/>
    </row>
    <row r="3" spans="2:7" ht="13.15" customHeight="1" thickBot="1" x14ac:dyDescent="0.25">
      <c r="B3" s="175" t="s">
        <v>1114</v>
      </c>
      <c r="C3" s="175" t="s">
        <v>1115</v>
      </c>
      <c r="D3" s="176" t="s">
        <v>1116</v>
      </c>
      <c r="E3" s="176" t="s">
        <v>1117</v>
      </c>
      <c r="F3" s="176" t="s">
        <v>1118</v>
      </c>
      <c r="G3" s="177" t="s">
        <v>1119</v>
      </c>
    </row>
    <row r="4" spans="2:7" ht="13.15" customHeight="1" x14ac:dyDescent="0.2">
      <c r="B4" s="703" t="s">
        <v>1276</v>
      </c>
      <c r="C4" s="704"/>
      <c r="D4" s="704"/>
      <c r="E4" s="704"/>
      <c r="F4" s="704"/>
      <c r="G4" s="705"/>
    </row>
    <row r="5" spans="2:7" ht="13.15" customHeight="1" x14ac:dyDescent="0.2">
      <c r="B5" s="178" t="s">
        <v>1122</v>
      </c>
      <c r="C5" s="706" t="s">
        <v>1123</v>
      </c>
      <c r="D5" s="707"/>
      <c r="E5" s="707"/>
      <c r="F5" s="707"/>
      <c r="G5" s="708"/>
    </row>
    <row r="6" spans="2:7" ht="13.15" customHeight="1" x14ac:dyDescent="0.2">
      <c r="B6" s="179" t="s">
        <v>7</v>
      </c>
      <c r="C6" s="180" t="s">
        <v>1524</v>
      </c>
      <c r="D6" s="181" t="s">
        <v>1277</v>
      </c>
      <c r="E6" s="182">
        <v>120</v>
      </c>
      <c r="F6" s="183">
        <v>210</v>
      </c>
      <c r="G6" s="184">
        <f>E6*F6</f>
        <v>25200</v>
      </c>
    </row>
    <row r="7" spans="2:7" ht="13.15" customHeight="1" x14ac:dyDescent="0.2">
      <c r="B7" s="179" t="s">
        <v>10</v>
      </c>
      <c r="C7" s="180" t="s">
        <v>1525</v>
      </c>
      <c r="D7" s="181" t="s">
        <v>1277</v>
      </c>
      <c r="E7" s="182">
        <v>160</v>
      </c>
      <c r="F7" s="183">
        <v>110</v>
      </c>
      <c r="G7" s="184">
        <f t="shared" ref="G7:G10" si="0">E7*F7</f>
        <v>17600</v>
      </c>
    </row>
    <row r="8" spans="2:7" ht="13.15" customHeight="1" x14ac:dyDescent="0.2">
      <c r="B8" s="179" t="s">
        <v>13</v>
      </c>
      <c r="C8" s="180" t="s">
        <v>850</v>
      </c>
      <c r="D8" s="181" t="s">
        <v>1277</v>
      </c>
      <c r="E8" s="182">
        <v>160</v>
      </c>
      <c r="F8" s="183">
        <v>77</v>
      </c>
      <c r="G8" s="184">
        <f t="shared" si="0"/>
        <v>12320</v>
      </c>
    </row>
    <row r="9" spans="2:7" ht="13.15" customHeight="1" x14ac:dyDescent="0.2">
      <c r="B9" s="179" t="s">
        <v>15</v>
      </c>
      <c r="C9" s="180" t="s">
        <v>1526</v>
      </c>
      <c r="D9" s="181" t="s">
        <v>1277</v>
      </c>
      <c r="E9" s="182">
        <v>40</v>
      </c>
      <c r="F9" s="183">
        <v>14</v>
      </c>
      <c r="G9" s="184">
        <f t="shared" si="0"/>
        <v>560</v>
      </c>
    </row>
    <row r="10" spans="2:7" ht="13.15" customHeight="1" x14ac:dyDescent="0.2">
      <c r="B10" s="179" t="s">
        <v>17</v>
      </c>
      <c r="C10" s="180" t="s">
        <v>1278</v>
      </c>
      <c r="D10" s="181" t="s">
        <v>1277</v>
      </c>
      <c r="E10" s="182">
        <v>160</v>
      </c>
      <c r="F10" s="183">
        <v>77</v>
      </c>
      <c r="G10" s="184">
        <f t="shared" si="0"/>
        <v>12320</v>
      </c>
    </row>
    <row r="11" spans="2:7" ht="13.15" customHeight="1" x14ac:dyDescent="0.2">
      <c r="B11" s="709" t="s">
        <v>1135</v>
      </c>
      <c r="C11" s="710"/>
      <c r="D11" s="710"/>
      <c r="E11" s="710"/>
      <c r="F11" s="710"/>
      <c r="G11" s="185">
        <f>SUM(G6:G10)</f>
        <v>68000</v>
      </c>
    </row>
    <row r="12" spans="2:7" ht="13.15" customHeight="1" x14ac:dyDescent="0.2">
      <c r="B12" s="711" t="s">
        <v>1137</v>
      </c>
      <c r="C12" s="712"/>
      <c r="D12" s="712"/>
      <c r="E12" s="712"/>
      <c r="F12" s="712"/>
      <c r="G12" s="713"/>
    </row>
    <row r="13" spans="2:7" ht="13.15" customHeight="1" x14ac:dyDescent="0.2">
      <c r="B13" s="186" t="s">
        <v>49</v>
      </c>
      <c r="C13" s="697" t="s">
        <v>1279</v>
      </c>
      <c r="D13" s="698"/>
      <c r="E13" s="699"/>
      <c r="F13" s="187">
        <v>0</v>
      </c>
      <c r="G13" s="184"/>
    </row>
    <row r="14" spans="2:7" ht="13.15" customHeight="1" x14ac:dyDescent="0.2">
      <c r="B14" s="709" t="s">
        <v>1141</v>
      </c>
      <c r="C14" s="710"/>
      <c r="D14" s="710"/>
      <c r="E14" s="710"/>
      <c r="F14" s="710"/>
      <c r="G14" s="185">
        <f>G13</f>
        <v>0</v>
      </c>
    </row>
    <row r="15" spans="2:7" ht="13.15" customHeight="1" x14ac:dyDescent="0.2">
      <c r="B15" s="711" t="s">
        <v>1280</v>
      </c>
      <c r="C15" s="712"/>
      <c r="D15" s="712"/>
      <c r="E15" s="712"/>
      <c r="F15" s="712"/>
      <c r="G15" s="713"/>
    </row>
    <row r="16" spans="2:7" ht="13.15" customHeight="1" x14ac:dyDescent="0.2">
      <c r="B16" s="186" t="s">
        <v>66</v>
      </c>
      <c r="C16" s="697" t="s">
        <v>1281</v>
      </c>
      <c r="D16" s="698"/>
      <c r="E16" s="699"/>
      <c r="F16" s="187">
        <v>0.1</v>
      </c>
      <c r="G16" s="184">
        <f>F16*G11</f>
        <v>6800</v>
      </c>
    </row>
    <row r="17" spans="2:7" ht="13.15" customHeight="1" x14ac:dyDescent="0.2">
      <c r="B17" s="709" t="s">
        <v>1148</v>
      </c>
      <c r="C17" s="710"/>
      <c r="D17" s="710"/>
      <c r="E17" s="710"/>
      <c r="F17" s="710"/>
      <c r="G17" s="185">
        <f>G16</f>
        <v>6800</v>
      </c>
    </row>
    <row r="18" spans="2:7" ht="13.15" customHeight="1" x14ac:dyDescent="0.2">
      <c r="B18" s="711" t="s">
        <v>1282</v>
      </c>
      <c r="C18" s="712"/>
      <c r="D18" s="712"/>
      <c r="E18" s="712"/>
      <c r="F18" s="712"/>
      <c r="G18" s="713"/>
    </row>
    <row r="19" spans="2:7" ht="13.15" customHeight="1" x14ac:dyDescent="0.2">
      <c r="B19" s="186" t="s">
        <v>80</v>
      </c>
      <c r="C19" s="188" t="s">
        <v>1283</v>
      </c>
      <c r="D19" s="181" t="s">
        <v>1284</v>
      </c>
      <c r="E19" s="189">
        <v>1100</v>
      </c>
      <c r="F19" s="183">
        <v>2</v>
      </c>
      <c r="G19" s="184">
        <f>E19*F19</f>
        <v>2200</v>
      </c>
    </row>
    <row r="20" spans="2:7" ht="13.15" customHeight="1" x14ac:dyDescent="0.2">
      <c r="B20" s="186" t="s">
        <v>82</v>
      </c>
      <c r="C20" s="188" t="s">
        <v>1285</v>
      </c>
      <c r="D20" s="181" t="s">
        <v>1286</v>
      </c>
      <c r="E20" s="190"/>
      <c r="F20" s="183"/>
      <c r="G20" s="184"/>
    </row>
    <row r="21" spans="2:7" ht="13.15" customHeight="1" x14ac:dyDescent="0.2">
      <c r="B21" s="186" t="s">
        <v>84</v>
      </c>
      <c r="C21" s="188" t="s">
        <v>1287</v>
      </c>
      <c r="D21" s="181" t="s">
        <v>1288</v>
      </c>
      <c r="E21" s="190"/>
      <c r="F21" s="183"/>
      <c r="G21" s="184"/>
    </row>
    <row r="22" spans="2:7" ht="13.15" customHeight="1" x14ac:dyDescent="0.2">
      <c r="B22" s="186" t="s">
        <v>1152</v>
      </c>
      <c r="C22" s="188" t="s">
        <v>1289</v>
      </c>
      <c r="D22" s="181"/>
      <c r="E22" s="190"/>
      <c r="F22" s="183"/>
      <c r="G22" s="184"/>
    </row>
    <row r="23" spans="2:7" ht="13.15" customHeight="1" x14ac:dyDescent="0.2">
      <c r="B23" s="709" t="s">
        <v>1154</v>
      </c>
      <c r="C23" s="710"/>
      <c r="D23" s="710"/>
      <c r="E23" s="710"/>
      <c r="F23" s="710"/>
      <c r="G23" s="185">
        <f>SUM(G19:G22)</f>
        <v>2200</v>
      </c>
    </row>
    <row r="24" spans="2:7" ht="13.15" customHeight="1" x14ac:dyDescent="0.2">
      <c r="B24" s="711" t="s">
        <v>1290</v>
      </c>
      <c r="C24" s="712"/>
      <c r="D24" s="712"/>
      <c r="E24" s="712"/>
      <c r="F24" s="712"/>
      <c r="G24" s="713"/>
    </row>
    <row r="25" spans="2:7" ht="13.15" customHeight="1" x14ac:dyDescent="0.2">
      <c r="B25" s="179" t="s">
        <v>164</v>
      </c>
      <c r="C25" s="191" t="s">
        <v>1291</v>
      </c>
      <c r="D25" s="181" t="s">
        <v>1166</v>
      </c>
      <c r="E25" s="190">
        <v>1</v>
      </c>
      <c r="F25" s="183">
        <v>3000</v>
      </c>
      <c r="G25" s="184">
        <f>E25*F25</f>
        <v>3000</v>
      </c>
    </row>
    <row r="26" spans="2:7" ht="13.15" customHeight="1" x14ac:dyDescent="0.2">
      <c r="B26" s="709" t="s">
        <v>1163</v>
      </c>
      <c r="C26" s="710"/>
      <c r="D26" s="710"/>
      <c r="E26" s="710"/>
      <c r="F26" s="710"/>
      <c r="G26" s="185">
        <f>SUM(G25:G25)</f>
        <v>3000</v>
      </c>
    </row>
    <row r="27" spans="2:7" ht="13.15" customHeight="1" x14ac:dyDescent="0.2">
      <c r="B27" s="711" t="s">
        <v>1292</v>
      </c>
      <c r="C27" s="712"/>
      <c r="D27" s="712"/>
      <c r="E27" s="712"/>
      <c r="F27" s="712"/>
      <c r="G27" s="713"/>
    </row>
    <row r="28" spans="2:7" ht="13.15" customHeight="1" x14ac:dyDescent="0.2">
      <c r="B28" s="186" t="s">
        <v>193</v>
      </c>
      <c r="C28" s="188" t="s">
        <v>1293</v>
      </c>
      <c r="D28" s="181" t="s">
        <v>1166</v>
      </c>
      <c r="E28" s="190"/>
      <c r="F28" s="183">
        <v>0</v>
      </c>
      <c r="G28" s="184">
        <f>E28*F28</f>
        <v>0</v>
      </c>
    </row>
    <row r="29" spans="2:7" ht="13.15" customHeight="1" x14ac:dyDescent="0.2">
      <c r="B29" s="186" t="s">
        <v>195</v>
      </c>
      <c r="C29" s="188" t="s">
        <v>1167</v>
      </c>
      <c r="D29" s="181" t="s">
        <v>1166</v>
      </c>
      <c r="E29" s="190"/>
      <c r="F29" s="183">
        <v>300</v>
      </c>
      <c r="G29" s="184">
        <f>E29*F29</f>
        <v>0</v>
      </c>
    </row>
    <row r="30" spans="2:7" ht="13.15" customHeight="1" x14ac:dyDescent="0.2">
      <c r="B30" s="186" t="s">
        <v>197</v>
      </c>
      <c r="C30" s="188" t="s">
        <v>1294</v>
      </c>
      <c r="D30" s="181" t="s">
        <v>1166</v>
      </c>
      <c r="E30" s="190"/>
      <c r="F30" s="183">
        <v>250</v>
      </c>
      <c r="G30" s="184">
        <f>E30*F30</f>
        <v>0</v>
      </c>
    </row>
    <row r="31" spans="2:7" ht="13.15" customHeight="1" x14ac:dyDescent="0.2">
      <c r="B31" s="709" t="s">
        <v>1295</v>
      </c>
      <c r="C31" s="710"/>
      <c r="D31" s="710"/>
      <c r="E31" s="710"/>
      <c r="F31" s="710"/>
      <c r="G31" s="185">
        <f>SUM(G28:G30)</f>
        <v>0</v>
      </c>
    </row>
    <row r="32" spans="2:7" ht="13.15" customHeight="1" x14ac:dyDescent="0.2">
      <c r="B32" s="711" t="s">
        <v>1296</v>
      </c>
      <c r="C32" s="712"/>
      <c r="D32" s="712"/>
      <c r="E32" s="712"/>
      <c r="F32" s="712"/>
      <c r="G32" s="713"/>
    </row>
    <row r="33" spans="2:7" ht="13.15" customHeight="1" x14ac:dyDescent="0.2">
      <c r="B33" s="186" t="s">
        <v>216</v>
      </c>
      <c r="C33" s="188" t="s">
        <v>1297</v>
      </c>
      <c r="D33" s="181" t="s">
        <v>1166</v>
      </c>
      <c r="E33" s="190">
        <v>1</v>
      </c>
      <c r="F33" s="183">
        <v>0</v>
      </c>
      <c r="G33" s="184">
        <f>E33*F33</f>
        <v>0</v>
      </c>
    </row>
    <row r="34" spans="2:7" ht="13.15" customHeight="1" x14ac:dyDescent="0.2">
      <c r="B34" s="709" t="s">
        <v>1173</v>
      </c>
      <c r="C34" s="710"/>
      <c r="D34" s="710"/>
      <c r="E34" s="710"/>
      <c r="F34" s="710"/>
      <c r="G34" s="185">
        <f>SUM(G33:G33)</f>
        <v>0</v>
      </c>
    </row>
    <row r="35" spans="2:7" ht="13.15" customHeight="1" x14ac:dyDescent="0.2">
      <c r="B35" s="711" t="s">
        <v>1298</v>
      </c>
      <c r="C35" s="712"/>
      <c r="D35" s="712"/>
      <c r="E35" s="712"/>
      <c r="F35" s="712"/>
      <c r="G35" s="713"/>
    </row>
    <row r="36" spans="2:7" ht="13.15" customHeight="1" x14ac:dyDescent="0.2">
      <c r="B36" s="186" t="s">
        <v>296</v>
      </c>
      <c r="C36" s="188" t="s">
        <v>1299</v>
      </c>
      <c r="D36" s="181" t="s">
        <v>1300</v>
      </c>
      <c r="E36" s="190">
        <v>828000</v>
      </c>
      <c r="F36" s="183">
        <v>0</v>
      </c>
      <c r="G36" s="184">
        <f>E36*F36/12</f>
        <v>0</v>
      </c>
    </row>
    <row r="37" spans="2:7" ht="13.15" customHeight="1" x14ac:dyDescent="0.2">
      <c r="B37" s="186" t="s">
        <v>342</v>
      </c>
      <c r="C37" s="188"/>
      <c r="D37" s="181" t="s">
        <v>1300</v>
      </c>
      <c r="E37" s="190">
        <v>1</v>
      </c>
      <c r="F37" s="183"/>
      <c r="G37" s="184">
        <f>E37*F37</f>
        <v>0</v>
      </c>
    </row>
    <row r="38" spans="2:7" ht="13.15" customHeight="1" x14ac:dyDescent="0.2">
      <c r="B38" s="186" t="s">
        <v>403</v>
      </c>
      <c r="C38" s="188"/>
      <c r="D38" s="181" t="s">
        <v>1300</v>
      </c>
      <c r="E38" s="190">
        <v>1</v>
      </c>
      <c r="F38" s="183"/>
      <c r="G38" s="184">
        <f>E38*F38</f>
        <v>0</v>
      </c>
    </row>
    <row r="39" spans="2:7" ht="13.15" customHeight="1" x14ac:dyDescent="0.2">
      <c r="B39" s="709" t="s">
        <v>1176</v>
      </c>
      <c r="C39" s="710"/>
      <c r="D39" s="710"/>
      <c r="E39" s="710"/>
      <c r="F39" s="710"/>
      <c r="G39" s="185">
        <f>SUM(G36:G38)</f>
        <v>0</v>
      </c>
    </row>
    <row r="40" spans="2:7" ht="13.15" customHeight="1" x14ac:dyDescent="0.2">
      <c r="B40" s="709" t="s">
        <v>1301</v>
      </c>
      <c r="C40" s="710"/>
      <c r="D40" s="710"/>
      <c r="E40" s="710"/>
      <c r="F40" s="710"/>
      <c r="G40" s="185">
        <f>G11+G14+G17+G23+G26+G31+G34+G39</f>
        <v>80000</v>
      </c>
    </row>
    <row r="41" spans="2:7" ht="13.15" customHeight="1" x14ac:dyDescent="0.2">
      <c r="B41" s="711" t="s">
        <v>1302</v>
      </c>
      <c r="C41" s="712"/>
      <c r="D41" s="712"/>
      <c r="E41" s="712"/>
      <c r="F41" s="712"/>
      <c r="G41" s="713"/>
    </row>
    <row r="42" spans="2:7" ht="13.15" customHeight="1" x14ac:dyDescent="0.2">
      <c r="B42" s="186" t="s">
        <v>596</v>
      </c>
      <c r="C42" s="714" t="s">
        <v>1303</v>
      </c>
      <c r="D42" s="715"/>
      <c r="E42" s="716"/>
      <c r="F42" s="187">
        <v>0.15</v>
      </c>
      <c r="G42" s="184">
        <f>ROUND(G40*F42,2)</f>
        <v>12000</v>
      </c>
    </row>
    <row r="43" spans="2:7" ht="13.15" customHeight="1" x14ac:dyDescent="0.2">
      <c r="B43" s="186" t="s">
        <v>596</v>
      </c>
      <c r="C43" s="714"/>
      <c r="D43" s="715"/>
      <c r="E43" s="716"/>
      <c r="F43" s="187"/>
      <c r="G43" s="184"/>
    </row>
    <row r="44" spans="2:7" ht="13.15" customHeight="1" x14ac:dyDescent="0.2">
      <c r="B44" s="709" t="s">
        <v>1176</v>
      </c>
      <c r="C44" s="710"/>
      <c r="D44" s="710"/>
      <c r="E44" s="710"/>
      <c r="F44" s="710"/>
      <c r="G44" s="185">
        <f>G42+G43</f>
        <v>12000</v>
      </c>
    </row>
    <row r="45" spans="2:7" ht="13.15" customHeight="1" x14ac:dyDescent="0.2">
      <c r="B45" s="709" t="s">
        <v>1301</v>
      </c>
      <c r="C45" s="710"/>
      <c r="D45" s="710"/>
      <c r="E45" s="710"/>
      <c r="F45" s="710"/>
      <c r="G45" s="185">
        <f>G40+G44</f>
        <v>92000</v>
      </c>
    </row>
    <row r="46" spans="2:7" ht="13.15" customHeight="1" x14ac:dyDescent="0.2">
      <c r="B46" s="711" t="s">
        <v>1304</v>
      </c>
      <c r="C46" s="712"/>
      <c r="D46" s="712"/>
      <c r="E46" s="712"/>
      <c r="F46" s="712"/>
      <c r="G46" s="713"/>
    </row>
    <row r="47" spans="2:7" ht="13.15" customHeight="1" x14ac:dyDescent="0.2">
      <c r="B47" s="186" t="s">
        <v>623</v>
      </c>
      <c r="C47" s="697" t="s">
        <v>1305</v>
      </c>
      <c r="D47" s="698"/>
      <c r="E47" s="699"/>
      <c r="F47" s="187"/>
      <c r="G47" s="184">
        <f>(G45*((1/(1-F47))-1))</f>
        <v>0</v>
      </c>
    </row>
    <row r="48" spans="2:7" ht="13.15" customHeight="1" x14ac:dyDescent="0.2">
      <c r="B48" s="709" t="s">
        <v>1306</v>
      </c>
      <c r="C48" s="710"/>
      <c r="D48" s="710"/>
      <c r="E48" s="710"/>
      <c r="F48" s="710"/>
      <c r="G48" s="185">
        <f>G47</f>
        <v>0</v>
      </c>
    </row>
    <row r="49" spans="2:7" ht="13.15" customHeight="1" x14ac:dyDescent="0.2">
      <c r="B49" s="709" t="s">
        <v>1177</v>
      </c>
      <c r="C49" s="710"/>
      <c r="D49" s="710"/>
      <c r="E49" s="710"/>
      <c r="F49" s="710"/>
      <c r="G49" s="185">
        <f>ROUND(G45+G48,0)</f>
        <v>92000</v>
      </c>
    </row>
    <row r="50" spans="2:7" ht="13.15" customHeight="1" x14ac:dyDescent="0.2">
      <c r="B50" s="389"/>
      <c r="C50" s="389"/>
      <c r="D50" s="389"/>
      <c r="E50" s="549"/>
      <c r="F50" s="389"/>
      <c r="G50" s="389"/>
    </row>
    <row r="51" spans="2:7" ht="13.15" customHeight="1" x14ac:dyDescent="0.25">
      <c r="B51" s="389"/>
      <c r="C51" s="192"/>
      <c r="D51" s="389"/>
      <c r="E51" s="193"/>
      <c r="F51" s="194" t="s">
        <v>1178</v>
      </c>
      <c r="G51" s="195">
        <f>G49</f>
        <v>92000</v>
      </c>
    </row>
    <row r="52" spans="2:7" ht="13.15" customHeight="1" x14ac:dyDescent="0.25">
      <c r="B52" s="389"/>
      <c r="C52" s="389"/>
      <c r="D52" s="389"/>
      <c r="E52" s="196"/>
      <c r="F52" s="194"/>
      <c r="G52" s="195"/>
    </row>
    <row r="53" spans="2:7" ht="13.15" customHeight="1" x14ac:dyDescent="0.25">
      <c r="B53" s="389"/>
      <c r="C53" s="389"/>
      <c r="D53" s="389"/>
      <c r="E53" s="389"/>
      <c r="F53" s="192" t="s">
        <v>1179</v>
      </c>
      <c r="G53" s="195">
        <f>G51*12</f>
        <v>1104000</v>
      </c>
    </row>
  </sheetData>
  <mergeCells count="30">
    <mergeCell ref="B49:F49"/>
    <mergeCell ref="B35:G35"/>
    <mergeCell ref="B39:F39"/>
    <mergeCell ref="B40:F40"/>
    <mergeCell ref="B41:G41"/>
    <mergeCell ref="C42:E42"/>
    <mergeCell ref="C43:E43"/>
    <mergeCell ref="B44:F44"/>
    <mergeCell ref="B45:F45"/>
    <mergeCell ref="B46:G46"/>
    <mergeCell ref="C47:E47"/>
    <mergeCell ref="B48:F48"/>
    <mergeCell ref="B34:F34"/>
    <mergeCell ref="B14:F14"/>
    <mergeCell ref="B15:G15"/>
    <mergeCell ref="C16:E16"/>
    <mergeCell ref="B17:F17"/>
    <mergeCell ref="B18:G18"/>
    <mergeCell ref="B23:F23"/>
    <mergeCell ref="B24:G24"/>
    <mergeCell ref="B26:F26"/>
    <mergeCell ref="B27:G27"/>
    <mergeCell ref="B31:F31"/>
    <mergeCell ref="B32:G32"/>
    <mergeCell ref="C13:E13"/>
    <mergeCell ref="B2:G2"/>
    <mergeCell ref="B4:G4"/>
    <mergeCell ref="C5:G5"/>
    <mergeCell ref="B11:F11"/>
    <mergeCell ref="B12:G12"/>
  </mergeCells>
  <pageMargins left="0.7" right="0.7" top="0.75" bottom="0.75" header="0.3" footer="0.3"/>
  <pageSetup paperSize="9" scale="58" orientation="landscape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Planilha25"/>
  <dimension ref="B2:AN200"/>
  <sheetViews>
    <sheetView showGridLines="0" zoomScale="85" zoomScaleNormal="85" workbookViewId="0"/>
  </sheetViews>
  <sheetFormatPr defaultColWidth="8.7109375" defaultRowHeight="13.15" customHeight="1" outlineLevelRow="1" x14ac:dyDescent="0.2"/>
  <cols>
    <col min="1" max="1" width="3.7109375" style="389" customWidth="1"/>
    <col min="2" max="2" width="64.7109375" style="389" bestFit="1" customWidth="1"/>
    <col min="3" max="3" width="11.28515625" style="405" customWidth="1"/>
    <col min="4" max="4" width="11.28515625" style="389" bestFit="1" customWidth="1"/>
    <col min="5" max="5" width="12.28515625" style="389" bestFit="1" customWidth="1"/>
    <col min="6" max="6" width="11.5703125" style="389" bestFit="1" customWidth="1"/>
    <col min="7" max="10" width="10.5703125" style="389" bestFit="1" customWidth="1"/>
    <col min="11" max="14" width="10.7109375" style="389" bestFit="1" customWidth="1"/>
    <col min="15" max="40" width="10.5703125" style="389" bestFit="1" customWidth="1"/>
    <col min="41" max="16384" width="8.7109375" style="389"/>
  </cols>
  <sheetData>
    <row r="2" spans="2:40" s="8" customFormat="1" ht="13.15" customHeight="1" x14ac:dyDescent="0.2">
      <c r="B2" s="371" t="s">
        <v>1307</v>
      </c>
      <c r="C2" s="169" t="s">
        <v>1308</v>
      </c>
      <c r="D2" s="169" t="s">
        <v>1309</v>
      </c>
      <c r="E2" s="169" t="s">
        <v>64</v>
      </c>
      <c r="F2" s="169" t="s">
        <v>988</v>
      </c>
      <c r="G2" s="169" t="s">
        <v>989</v>
      </c>
      <c r="H2" s="169" t="s">
        <v>990</v>
      </c>
      <c r="I2" s="169" t="s">
        <v>991</v>
      </c>
      <c r="J2" s="169" t="s">
        <v>992</v>
      </c>
      <c r="K2" s="169" t="s">
        <v>993</v>
      </c>
      <c r="L2" s="169" t="s">
        <v>994</v>
      </c>
      <c r="M2" s="169" t="s">
        <v>995</v>
      </c>
      <c r="N2" s="169" t="s">
        <v>996</v>
      </c>
      <c r="O2" s="169" t="s">
        <v>997</v>
      </c>
      <c r="P2" s="169" t="s">
        <v>998</v>
      </c>
      <c r="Q2" s="169" t="s">
        <v>999</v>
      </c>
      <c r="R2" s="169" t="s">
        <v>1000</v>
      </c>
      <c r="S2" s="169" t="s">
        <v>1001</v>
      </c>
      <c r="T2" s="169" t="s">
        <v>1002</v>
      </c>
      <c r="U2" s="169" t="s">
        <v>1003</v>
      </c>
      <c r="V2" s="169" t="s">
        <v>1004</v>
      </c>
      <c r="W2" s="169" t="s">
        <v>1005</v>
      </c>
      <c r="X2" s="169" t="s">
        <v>1006</v>
      </c>
      <c r="Y2" s="169" t="s">
        <v>1007</v>
      </c>
      <c r="Z2" s="169" t="s">
        <v>1008</v>
      </c>
      <c r="AA2" s="169" t="s">
        <v>1009</v>
      </c>
      <c r="AB2" s="169" t="s">
        <v>1010</v>
      </c>
      <c r="AC2" s="169" t="s">
        <v>1011</v>
      </c>
      <c r="AD2" s="169" t="s">
        <v>1012</v>
      </c>
      <c r="AE2" s="169" t="s">
        <v>1013</v>
      </c>
      <c r="AF2" s="169" t="s">
        <v>1014</v>
      </c>
      <c r="AG2" s="169" t="s">
        <v>1015</v>
      </c>
      <c r="AH2" s="169" t="s">
        <v>1016</v>
      </c>
      <c r="AI2" s="169" t="s">
        <v>1017</v>
      </c>
      <c r="AJ2" s="169" t="s">
        <v>1018</v>
      </c>
      <c r="AK2" s="169" t="s">
        <v>1019</v>
      </c>
      <c r="AL2" s="169" t="s">
        <v>1020</v>
      </c>
      <c r="AM2" s="169" t="s">
        <v>1021</v>
      </c>
      <c r="AN2" s="169" t="s">
        <v>1022</v>
      </c>
    </row>
    <row r="3" spans="2:40" s="8" customFormat="1" ht="13.15" customHeight="1" x14ac:dyDescent="0.2">
      <c r="B3" s="309" t="s">
        <v>1310</v>
      </c>
      <c r="C3" s="404"/>
      <c r="D3" s="372"/>
      <c r="E3" s="373"/>
      <c r="F3" s="373"/>
      <c r="G3" s="373"/>
      <c r="H3" s="373"/>
      <c r="I3" s="373"/>
      <c r="J3" s="373"/>
      <c r="K3" s="373"/>
      <c r="L3" s="373"/>
      <c r="M3" s="373"/>
      <c r="N3" s="373"/>
      <c r="O3" s="373"/>
      <c r="P3" s="373"/>
      <c r="Q3" s="373"/>
      <c r="R3" s="373"/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3"/>
      <c r="AD3" s="373"/>
      <c r="AE3" s="373"/>
      <c r="AF3" s="373"/>
      <c r="AG3" s="373"/>
      <c r="AH3" s="373"/>
      <c r="AI3" s="373"/>
      <c r="AJ3" s="373"/>
      <c r="AK3" s="373"/>
      <c r="AL3" s="373"/>
      <c r="AM3" s="373"/>
      <c r="AN3" s="373"/>
    </row>
    <row r="4" spans="2:40" ht="13.15" customHeight="1" outlineLevel="1" x14ac:dyDescent="0.2">
      <c r="B4" s="386" t="s">
        <v>1311</v>
      </c>
      <c r="C4" s="404"/>
      <c r="D4" s="387"/>
      <c r="E4" s="388"/>
      <c r="F4" s="388"/>
      <c r="G4" s="388"/>
      <c r="H4" s="388"/>
      <c r="I4" s="388"/>
      <c r="J4" s="388"/>
      <c r="K4" s="388"/>
      <c r="L4" s="388"/>
      <c r="M4" s="388"/>
      <c r="N4" s="388"/>
      <c r="O4" s="388"/>
      <c r="P4" s="388"/>
      <c r="Q4" s="388"/>
      <c r="R4" s="388"/>
      <c r="S4" s="388"/>
      <c r="T4" s="388"/>
      <c r="U4" s="388"/>
      <c r="V4" s="388"/>
      <c r="W4" s="388"/>
      <c r="X4" s="388"/>
      <c r="Y4" s="388"/>
      <c r="Z4" s="388"/>
      <c r="AA4" s="388"/>
      <c r="AB4" s="388"/>
      <c r="AC4" s="388"/>
      <c r="AD4" s="388"/>
      <c r="AE4" s="388"/>
      <c r="AF4" s="388"/>
      <c r="AG4" s="388"/>
      <c r="AH4" s="388"/>
      <c r="AI4" s="388"/>
      <c r="AJ4" s="388"/>
      <c r="AK4" s="388"/>
      <c r="AL4" s="388"/>
      <c r="AM4" s="388"/>
      <c r="AN4" s="388"/>
    </row>
    <row r="5" spans="2:40" ht="13.15" customHeight="1" outlineLevel="1" x14ac:dyDescent="0.2">
      <c r="B5" s="386" t="s">
        <v>1025</v>
      </c>
      <c r="C5" s="404"/>
      <c r="D5" s="387"/>
      <c r="E5" s="388"/>
      <c r="F5" s="388"/>
      <c r="G5" s="388"/>
      <c r="H5" s="388"/>
      <c r="I5" s="388"/>
      <c r="J5" s="388"/>
      <c r="K5" s="388"/>
      <c r="L5" s="388"/>
      <c r="M5" s="388"/>
      <c r="N5" s="388"/>
      <c r="O5" s="388"/>
      <c r="P5" s="388"/>
      <c r="Q5" s="388"/>
      <c r="R5" s="388"/>
      <c r="S5" s="388"/>
      <c r="T5" s="388"/>
      <c r="U5" s="388"/>
      <c r="V5" s="388"/>
      <c r="W5" s="388"/>
      <c r="X5" s="388"/>
      <c r="Y5" s="388"/>
      <c r="Z5" s="388"/>
      <c r="AA5" s="388"/>
      <c r="AB5" s="388"/>
      <c r="AC5" s="388"/>
      <c r="AD5" s="388"/>
      <c r="AE5" s="388"/>
      <c r="AF5" s="388"/>
      <c r="AG5" s="388"/>
      <c r="AH5" s="388"/>
      <c r="AI5" s="388"/>
      <c r="AJ5" s="388"/>
      <c r="AK5" s="388"/>
      <c r="AL5" s="388"/>
      <c r="AM5" s="388"/>
      <c r="AN5" s="388"/>
    </row>
    <row r="6" spans="2:40" ht="13.15" customHeight="1" outlineLevel="1" x14ac:dyDescent="0.2">
      <c r="B6" s="386" t="s">
        <v>1312</v>
      </c>
      <c r="C6" s="404"/>
      <c r="D6" s="387"/>
      <c r="E6" s="388"/>
      <c r="F6" s="388"/>
      <c r="G6" s="388"/>
      <c r="H6" s="388"/>
      <c r="I6" s="388"/>
      <c r="J6" s="388"/>
      <c r="K6" s="388"/>
      <c r="L6" s="388"/>
      <c r="M6" s="388"/>
      <c r="N6" s="388"/>
      <c r="O6" s="388"/>
      <c r="P6" s="388"/>
      <c r="Q6" s="388"/>
      <c r="R6" s="388"/>
      <c r="S6" s="388"/>
      <c r="T6" s="388"/>
      <c r="U6" s="388"/>
      <c r="V6" s="388"/>
      <c r="W6" s="388"/>
      <c r="X6" s="388"/>
      <c r="Y6" s="388"/>
      <c r="Z6" s="388"/>
      <c r="AA6" s="388"/>
      <c r="AB6" s="388"/>
      <c r="AC6" s="388"/>
      <c r="AD6" s="388"/>
      <c r="AE6" s="388"/>
      <c r="AF6" s="388"/>
      <c r="AG6" s="388"/>
      <c r="AH6" s="388"/>
      <c r="AI6" s="388"/>
      <c r="AJ6" s="388"/>
      <c r="AK6" s="388"/>
      <c r="AL6" s="388"/>
      <c r="AM6" s="388"/>
      <c r="AN6" s="388"/>
    </row>
    <row r="7" spans="2:40" ht="13.15" customHeight="1" outlineLevel="1" x14ac:dyDescent="0.2">
      <c r="B7" s="386" t="s">
        <v>775</v>
      </c>
      <c r="C7" s="404"/>
      <c r="D7" s="387"/>
      <c r="E7" s="388"/>
      <c r="F7" s="388"/>
      <c r="G7" s="388"/>
      <c r="H7" s="388"/>
      <c r="I7" s="388"/>
      <c r="J7" s="388"/>
      <c r="K7" s="388"/>
      <c r="L7" s="388"/>
      <c r="M7" s="388"/>
      <c r="N7" s="388"/>
      <c r="O7" s="388"/>
      <c r="P7" s="388"/>
      <c r="Q7" s="388"/>
      <c r="R7" s="388"/>
      <c r="S7" s="388"/>
      <c r="T7" s="388"/>
      <c r="U7" s="388"/>
      <c r="V7" s="388"/>
      <c r="W7" s="388"/>
      <c r="X7" s="388"/>
      <c r="Y7" s="388"/>
      <c r="Z7" s="388"/>
      <c r="AA7" s="388"/>
      <c r="AB7" s="388"/>
      <c r="AC7" s="388"/>
      <c r="AD7" s="388"/>
      <c r="AE7" s="388"/>
      <c r="AF7" s="388"/>
      <c r="AG7" s="388"/>
      <c r="AH7" s="388"/>
      <c r="AI7" s="388"/>
      <c r="AJ7" s="388"/>
      <c r="AK7" s="388"/>
      <c r="AL7" s="388"/>
      <c r="AM7" s="388"/>
      <c r="AN7" s="388"/>
    </row>
    <row r="8" spans="2:40" ht="13.15" customHeight="1" outlineLevel="1" x14ac:dyDescent="0.2">
      <c r="B8" s="390" t="s">
        <v>776</v>
      </c>
      <c r="C8" s="399"/>
      <c r="D8" s="391"/>
      <c r="E8" s="388"/>
      <c r="F8" s="388"/>
      <c r="G8" s="388"/>
      <c r="H8" s="388"/>
      <c r="I8" s="388"/>
      <c r="J8" s="388"/>
      <c r="K8" s="388"/>
      <c r="L8" s="388"/>
      <c r="M8" s="388"/>
      <c r="N8" s="388"/>
      <c r="O8" s="388"/>
      <c r="P8" s="388"/>
      <c r="Q8" s="388"/>
      <c r="R8" s="388"/>
      <c r="S8" s="388"/>
      <c r="T8" s="388"/>
      <c r="U8" s="388"/>
      <c r="V8" s="388"/>
      <c r="W8" s="388"/>
      <c r="X8" s="388"/>
      <c r="Y8" s="388"/>
      <c r="Z8" s="388"/>
      <c r="AA8" s="388"/>
      <c r="AB8" s="388"/>
      <c r="AC8" s="388"/>
      <c r="AD8" s="388"/>
      <c r="AE8" s="388"/>
      <c r="AF8" s="388"/>
      <c r="AG8" s="388"/>
      <c r="AH8" s="388"/>
      <c r="AI8" s="388"/>
      <c r="AJ8" s="388"/>
      <c r="AK8" s="388"/>
      <c r="AL8" s="388"/>
      <c r="AM8" s="388"/>
      <c r="AN8" s="388"/>
    </row>
    <row r="9" spans="2:40" ht="13.15" customHeight="1" outlineLevel="1" x14ac:dyDescent="0.2">
      <c r="B9" s="390" t="s">
        <v>777</v>
      </c>
      <c r="C9" s="399"/>
      <c r="D9" s="391"/>
      <c r="E9" s="388"/>
      <c r="F9" s="388"/>
      <c r="G9" s="388"/>
      <c r="H9" s="388"/>
      <c r="I9" s="388"/>
      <c r="J9" s="388"/>
      <c r="K9" s="388"/>
      <c r="L9" s="388"/>
      <c r="M9" s="388"/>
      <c r="N9" s="388"/>
      <c r="O9" s="388"/>
      <c r="P9" s="388"/>
      <c r="Q9" s="388"/>
      <c r="R9" s="388"/>
      <c r="S9" s="388"/>
      <c r="T9" s="388"/>
      <c r="U9" s="388"/>
      <c r="V9" s="388"/>
      <c r="W9" s="388"/>
      <c r="X9" s="388"/>
      <c r="Y9" s="388"/>
      <c r="Z9" s="388"/>
      <c r="AA9" s="388"/>
      <c r="AB9" s="388"/>
      <c r="AC9" s="388"/>
      <c r="AD9" s="388"/>
      <c r="AE9" s="388"/>
      <c r="AF9" s="388"/>
      <c r="AG9" s="388"/>
      <c r="AH9" s="388"/>
      <c r="AI9" s="388"/>
      <c r="AJ9" s="388"/>
      <c r="AK9" s="388"/>
      <c r="AL9" s="388"/>
      <c r="AM9" s="388"/>
      <c r="AN9" s="388"/>
    </row>
    <row r="10" spans="2:40" ht="13.15" customHeight="1" outlineLevel="1" x14ac:dyDescent="0.2">
      <c r="B10" s="386" t="s">
        <v>1075</v>
      </c>
      <c r="C10" s="404"/>
      <c r="D10" s="387"/>
      <c r="E10" s="388"/>
      <c r="F10" s="388"/>
      <c r="G10" s="388"/>
      <c r="H10" s="388"/>
      <c r="I10" s="388"/>
      <c r="J10" s="388"/>
      <c r="K10" s="388"/>
      <c r="L10" s="388"/>
      <c r="M10" s="388"/>
      <c r="N10" s="388"/>
      <c r="O10" s="388"/>
      <c r="P10" s="388"/>
      <c r="Q10" s="388"/>
      <c r="R10" s="388"/>
      <c r="S10" s="388"/>
      <c r="T10" s="388"/>
      <c r="U10" s="388"/>
      <c r="V10" s="388"/>
      <c r="W10" s="388"/>
      <c r="X10" s="388"/>
      <c r="Y10" s="388"/>
      <c r="Z10" s="388"/>
      <c r="AA10" s="388"/>
      <c r="AB10" s="388"/>
      <c r="AC10" s="388"/>
      <c r="AD10" s="388"/>
      <c r="AE10" s="388"/>
      <c r="AF10" s="388"/>
      <c r="AG10" s="388"/>
      <c r="AH10" s="388"/>
      <c r="AI10" s="388"/>
      <c r="AJ10" s="388"/>
      <c r="AK10" s="388"/>
      <c r="AL10" s="388"/>
      <c r="AM10" s="388"/>
      <c r="AN10" s="388"/>
    </row>
    <row r="11" spans="2:40" ht="13.15" customHeight="1" outlineLevel="1" x14ac:dyDescent="0.2">
      <c r="B11" s="386" t="s">
        <v>1313</v>
      </c>
      <c r="C11" s="404"/>
      <c r="D11" s="387"/>
      <c r="E11" s="388"/>
      <c r="F11" s="388"/>
      <c r="G11" s="388"/>
      <c r="H11" s="388"/>
      <c r="I11" s="388"/>
      <c r="J11" s="388"/>
      <c r="K11" s="388"/>
      <c r="L11" s="388"/>
      <c r="M11" s="388"/>
      <c r="N11" s="388"/>
      <c r="O11" s="388"/>
      <c r="P11" s="388"/>
      <c r="Q11" s="388"/>
      <c r="R11" s="388"/>
      <c r="S11" s="388"/>
      <c r="T11" s="388"/>
      <c r="U11" s="388"/>
      <c r="V11" s="388"/>
      <c r="W11" s="388"/>
      <c r="X11" s="388"/>
      <c r="Y11" s="388"/>
      <c r="Z11" s="388"/>
      <c r="AA11" s="388"/>
      <c r="AB11" s="388"/>
      <c r="AC11" s="388"/>
      <c r="AD11" s="388"/>
      <c r="AE11" s="388"/>
      <c r="AF11" s="388"/>
      <c r="AG11" s="388"/>
      <c r="AH11" s="388"/>
      <c r="AI11" s="388"/>
      <c r="AJ11" s="388"/>
      <c r="AK11" s="388"/>
      <c r="AL11" s="388"/>
      <c r="AM11" s="388"/>
      <c r="AN11" s="388"/>
    </row>
    <row r="12" spans="2:40" ht="13.15" customHeight="1" outlineLevel="1" x14ac:dyDescent="0.2">
      <c r="B12" s="386" t="s">
        <v>1314</v>
      </c>
      <c r="C12" s="404"/>
      <c r="D12" s="387"/>
      <c r="E12" s="388"/>
      <c r="F12" s="388"/>
      <c r="G12" s="388"/>
      <c r="H12" s="388"/>
      <c r="I12" s="388"/>
      <c r="J12" s="388"/>
      <c r="K12" s="388"/>
      <c r="L12" s="388"/>
      <c r="M12" s="388"/>
      <c r="N12" s="388"/>
      <c r="O12" s="388"/>
      <c r="P12" s="388"/>
      <c r="Q12" s="388"/>
      <c r="R12" s="388"/>
      <c r="S12" s="388"/>
      <c r="T12" s="388"/>
      <c r="U12" s="388"/>
      <c r="V12" s="388"/>
      <c r="W12" s="388"/>
      <c r="X12" s="388"/>
      <c r="Y12" s="388"/>
      <c r="Z12" s="388"/>
      <c r="AA12" s="388"/>
      <c r="AB12" s="388"/>
      <c r="AC12" s="388"/>
      <c r="AD12" s="388"/>
      <c r="AE12" s="388"/>
      <c r="AF12" s="388"/>
      <c r="AG12" s="388"/>
      <c r="AH12" s="388"/>
      <c r="AI12" s="388"/>
      <c r="AJ12" s="388"/>
      <c r="AK12" s="388"/>
      <c r="AL12" s="388"/>
      <c r="AM12" s="388"/>
      <c r="AN12" s="388"/>
    </row>
    <row r="13" spans="2:40" s="8" customFormat="1" ht="13.15" customHeight="1" x14ac:dyDescent="0.2">
      <c r="B13" s="309" t="s">
        <v>1315</v>
      </c>
      <c r="C13" s="404"/>
      <c r="D13" s="372"/>
      <c r="E13" s="373"/>
      <c r="F13" s="373"/>
      <c r="G13" s="373"/>
      <c r="H13" s="373"/>
      <c r="I13" s="373"/>
      <c r="J13" s="373"/>
      <c r="K13" s="373"/>
      <c r="L13" s="373"/>
      <c r="M13" s="373"/>
      <c r="N13" s="373"/>
      <c r="O13" s="373"/>
      <c r="P13" s="373"/>
      <c r="Q13" s="373"/>
      <c r="R13" s="373"/>
      <c r="S13" s="373"/>
      <c r="T13" s="373"/>
      <c r="U13" s="373"/>
      <c r="V13" s="373"/>
      <c r="W13" s="373"/>
      <c r="X13" s="373"/>
      <c r="Y13" s="373"/>
      <c r="Z13" s="373"/>
      <c r="AA13" s="373"/>
      <c r="AB13" s="373"/>
      <c r="AC13" s="373"/>
      <c r="AD13" s="373"/>
      <c r="AE13" s="373"/>
      <c r="AF13" s="373"/>
      <c r="AG13" s="373"/>
      <c r="AH13" s="373"/>
      <c r="AI13" s="373"/>
      <c r="AJ13" s="373"/>
      <c r="AK13" s="373"/>
      <c r="AL13" s="373"/>
      <c r="AM13" s="373"/>
      <c r="AN13" s="373"/>
    </row>
    <row r="14" spans="2:40" ht="13.15" customHeight="1" outlineLevel="1" x14ac:dyDescent="0.2">
      <c r="B14" s="390" t="s">
        <v>983</v>
      </c>
      <c r="C14" s="399"/>
      <c r="D14" s="391"/>
      <c r="E14" s="388"/>
      <c r="F14" s="388"/>
      <c r="G14" s="388"/>
      <c r="H14" s="388"/>
      <c r="I14" s="388"/>
      <c r="J14" s="388"/>
      <c r="K14" s="388"/>
      <c r="L14" s="388"/>
      <c r="M14" s="388"/>
      <c r="N14" s="388"/>
      <c r="O14" s="388"/>
      <c r="P14" s="388"/>
      <c r="Q14" s="388"/>
      <c r="R14" s="388"/>
      <c r="S14" s="388"/>
      <c r="T14" s="388"/>
      <c r="U14" s="388"/>
      <c r="V14" s="388"/>
      <c r="W14" s="388"/>
      <c r="X14" s="388"/>
      <c r="Y14" s="388"/>
      <c r="Z14" s="388"/>
      <c r="AA14" s="388"/>
      <c r="AB14" s="388"/>
      <c r="AC14" s="388"/>
      <c r="AD14" s="388"/>
      <c r="AE14" s="388"/>
      <c r="AF14" s="388"/>
      <c r="AG14" s="388"/>
      <c r="AH14" s="388"/>
      <c r="AI14" s="388"/>
      <c r="AJ14" s="388"/>
      <c r="AK14" s="388"/>
      <c r="AL14" s="388"/>
      <c r="AM14" s="388"/>
      <c r="AN14" s="388"/>
    </row>
    <row r="15" spans="2:40" ht="13.15" customHeight="1" outlineLevel="1" x14ac:dyDescent="0.2">
      <c r="B15" s="390" t="s">
        <v>776</v>
      </c>
      <c r="C15" s="399"/>
      <c r="D15" s="391"/>
      <c r="E15" s="388"/>
      <c r="F15" s="388"/>
      <c r="G15" s="388"/>
      <c r="H15" s="388"/>
      <c r="I15" s="388"/>
      <c r="J15" s="388"/>
      <c r="K15" s="388"/>
      <c r="L15" s="388"/>
      <c r="M15" s="388"/>
      <c r="N15" s="388"/>
      <c r="O15" s="388"/>
      <c r="P15" s="388"/>
      <c r="Q15" s="388"/>
      <c r="R15" s="388"/>
      <c r="S15" s="388"/>
      <c r="T15" s="388"/>
      <c r="U15" s="388"/>
      <c r="V15" s="388"/>
      <c r="W15" s="388"/>
      <c r="X15" s="388"/>
      <c r="Y15" s="388"/>
      <c r="Z15" s="388"/>
      <c r="AA15" s="388"/>
      <c r="AB15" s="388"/>
      <c r="AC15" s="388"/>
      <c r="AD15" s="388"/>
      <c r="AE15" s="388"/>
      <c r="AF15" s="388"/>
      <c r="AG15" s="388"/>
      <c r="AH15" s="388"/>
      <c r="AI15" s="388"/>
      <c r="AJ15" s="388"/>
      <c r="AK15" s="388"/>
      <c r="AL15" s="388"/>
      <c r="AM15" s="388"/>
      <c r="AN15" s="388"/>
    </row>
    <row r="16" spans="2:40" ht="13.15" customHeight="1" outlineLevel="1" x14ac:dyDescent="0.2">
      <c r="B16" s="390" t="s">
        <v>777</v>
      </c>
      <c r="C16" s="399"/>
      <c r="D16" s="391"/>
      <c r="E16" s="388"/>
      <c r="F16" s="388"/>
      <c r="G16" s="388"/>
      <c r="H16" s="388"/>
      <c r="I16" s="388"/>
      <c r="J16" s="388"/>
      <c r="K16" s="388"/>
      <c r="L16" s="388"/>
      <c r="M16" s="388"/>
      <c r="N16" s="388"/>
      <c r="O16" s="388"/>
      <c r="P16" s="388"/>
      <c r="Q16" s="388"/>
      <c r="R16" s="388"/>
      <c r="S16" s="388"/>
      <c r="T16" s="388"/>
      <c r="U16" s="388"/>
      <c r="V16" s="388"/>
      <c r="W16" s="388"/>
      <c r="X16" s="388"/>
      <c r="Y16" s="388"/>
      <c r="Z16" s="388"/>
      <c r="AA16" s="388"/>
      <c r="AB16" s="388"/>
      <c r="AC16" s="388"/>
      <c r="AD16" s="388"/>
      <c r="AE16" s="388"/>
      <c r="AF16" s="388"/>
      <c r="AG16" s="388"/>
      <c r="AH16" s="388"/>
      <c r="AI16" s="388"/>
      <c r="AJ16" s="388"/>
      <c r="AK16" s="388"/>
      <c r="AL16" s="388"/>
      <c r="AM16" s="388"/>
      <c r="AN16" s="388"/>
    </row>
    <row r="17" spans="2:40" ht="13.15" customHeight="1" outlineLevel="1" x14ac:dyDescent="0.2">
      <c r="B17" s="390" t="s">
        <v>1316</v>
      </c>
      <c r="C17" s="399"/>
      <c r="D17" s="391"/>
      <c r="E17" s="388"/>
      <c r="F17" s="388"/>
      <c r="G17" s="388"/>
      <c r="H17" s="388"/>
      <c r="I17" s="388"/>
      <c r="J17" s="388"/>
      <c r="K17" s="388"/>
      <c r="L17" s="388"/>
      <c r="M17" s="388"/>
      <c r="N17" s="388"/>
      <c r="O17" s="388"/>
      <c r="P17" s="388"/>
      <c r="Q17" s="388"/>
      <c r="R17" s="388"/>
      <c r="S17" s="388"/>
      <c r="T17" s="388"/>
      <c r="U17" s="388"/>
      <c r="V17" s="388"/>
      <c r="W17" s="388"/>
      <c r="X17" s="388"/>
      <c r="Y17" s="388"/>
      <c r="Z17" s="388"/>
      <c r="AA17" s="388"/>
      <c r="AB17" s="388"/>
      <c r="AC17" s="388"/>
      <c r="AD17" s="388"/>
      <c r="AE17" s="388"/>
      <c r="AF17" s="388"/>
      <c r="AG17" s="388"/>
      <c r="AH17" s="388"/>
      <c r="AI17" s="388"/>
      <c r="AJ17" s="388"/>
      <c r="AK17" s="388"/>
      <c r="AL17" s="388"/>
      <c r="AM17" s="388"/>
      <c r="AN17" s="388"/>
    </row>
    <row r="18" spans="2:40" ht="13.15" customHeight="1" outlineLevel="1" x14ac:dyDescent="0.2">
      <c r="B18" s="390" t="s">
        <v>1076</v>
      </c>
      <c r="C18" s="399"/>
      <c r="D18" s="391"/>
      <c r="E18" s="388"/>
      <c r="F18" s="388"/>
      <c r="G18" s="388"/>
      <c r="H18" s="388"/>
      <c r="I18" s="388"/>
      <c r="J18" s="388"/>
      <c r="K18" s="388"/>
      <c r="L18" s="388"/>
      <c r="M18" s="388"/>
      <c r="N18" s="388"/>
      <c r="O18" s="388"/>
      <c r="P18" s="388"/>
      <c r="Q18" s="388"/>
      <c r="R18" s="388"/>
      <c r="S18" s="388"/>
      <c r="T18" s="388"/>
      <c r="U18" s="388"/>
      <c r="V18" s="388"/>
      <c r="W18" s="388"/>
      <c r="X18" s="388"/>
      <c r="Y18" s="388"/>
      <c r="Z18" s="388"/>
      <c r="AA18" s="388"/>
      <c r="AB18" s="388"/>
      <c r="AC18" s="388"/>
      <c r="AD18" s="388"/>
      <c r="AE18" s="388"/>
      <c r="AF18" s="388"/>
      <c r="AG18" s="388"/>
      <c r="AH18" s="388"/>
      <c r="AI18" s="388"/>
      <c r="AJ18" s="388"/>
      <c r="AK18" s="388"/>
      <c r="AL18" s="388"/>
      <c r="AM18" s="388"/>
      <c r="AN18" s="388"/>
    </row>
    <row r="19" spans="2:40" s="8" customFormat="1" ht="13.15" customHeight="1" x14ac:dyDescent="0.2">
      <c r="B19" s="309" t="s">
        <v>1317</v>
      </c>
      <c r="C19" s="404"/>
      <c r="D19" s="372"/>
      <c r="E19" s="373"/>
      <c r="F19" s="373"/>
      <c r="G19" s="373"/>
      <c r="H19" s="373"/>
      <c r="I19" s="373"/>
      <c r="J19" s="373"/>
      <c r="K19" s="373"/>
      <c r="L19" s="373"/>
      <c r="M19" s="373"/>
      <c r="N19" s="373"/>
      <c r="O19" s="373"/>
      <c r="P19" s="373"/>
      <c r="Q19" s="373"/>
      <c r="R19" s="373"/>
      <c r="S19" s="373"/>
      <c r="T19" s="373"/>
      <c r="U19" s="373"/>
      <c r="V19" s="373"/>
      <c r="W19" s="373"/>
      <c r="X19" s="373"/>
      <c r="Y19" s="373"/>
      <c r="Z19" s="373"/>
      <c r="AA19" s="373"/>
      <c r="AB19" s="373"/>
      <c r="AC19" s="373"/>
      <c r="AD19" s="373"/>
      <c r="AE19" s="373"/>
      <c r="AF19" s="373"/>
      <c r="AG19" s="373"/>
      <c r="AH19" s="373"/>
      <c r="AI19" s="373"/>
      <c r="AJ19" s="373"/>
      <c r="AK19" s="373"/>
      <c r="AL19" s="373"/>
      <c r="AM19" s="373"/>
      <c r="AN19" s="373"/>
    </row>
    <row r="20" spans="2:40" ht="13.15" customHeight="1" outlineLevel="1" x14ac:dyDescent="0.2">
      <c r="B20" s="386" t="s">
        <v>117</v>
      </c>
      <c r="C20" s="404"/>
      <c r="D20" s="387"/>
      <c r="E20" s="388"/>
      <c r="F20" s="388"/>
      <c r="G20" s="388"/>
      <c r="H20" s="388"/>
      <c r="I20" s="388"/>
      <c r="J20" s="388"/>
      <c r="K20" s="388"/>
      <c r="L20" s="388"/>
      <c r="M20" s="388"/>
      <c r="N20" s="388"/>
      <c r="O20" s="388"/>
      <c r="P20" s="388"/>
      <c r="Q20" s="388"/>
      <c r="R20" s="388"/>
      <c r="S20" s="388"/>
      <c r="T20" s="388"/>
      <c r="U20" s="388"/>
      <c r="V20" s="388"/>
      <c r="W20" s="388"/>
      <c r="X20" s="388"/>
      <c r="Y20" s="388"/>
      <c r="Z20" s="388"/>
      <c r="AA20" s="388"/>
      <c r="AB20" s="388"/>
      <c r="AC20" s="388"/>
      <c r="AD20" s="388"/>
      <c r="AE20" s="388"/>
      <c r="AF20" s="388"/>
      <c r="AG20" s="388"/>
      <c r="AH20" s="388"/>
      <c r="AI20" s="388"/>
      <c r="AJ20" s="388"/>
      <c r="AK20" s="388"/>
      <c r="AL20" s="388"/>
      <c r="AM20" s="388"/>
      <c r="AN20" s="388"/>
    </row>
    <row r="21" spans="2:40" ht="13.15" customHeight="1" outlineLevel="1" x14ac:dyDescent="0.2">
      <c r="B21" s="386" t="s">
        <v>791</v>
      </c>
      <c r="C21" s="404"/>
      <c r="D21" s="387"/>
      <c r="E21" s="388"/>
      <c r="F21" s="388"/>
      <c r="G21" s="388"/>
      <c r="H21" s="388"/>
      <c r="I21" s="388"/>
      <c r="J21" s="388"/>
      <c r="K21" s="388"/>
      <c r="L21" s="388"/>
      <c r="M21" s="388"/>
      <c r="N21" s="388"/>
      <c r="O21" s="388"/>
      <c r="P21" s="388"/>
      <c r="Q21" s="388"/>
      <c r="R21" s="388"/>
      <c r="S21" s="388"/>
      <c r="T21" s="388"/>
      <c r="U21" s="388"/>
      <c r="V21" s="388"/>
      <c r="W21" s="388"/>
      <c r="X21" s="388"/>
      <c r="Y21" s="388"/>
      <c r="Z21" s="388"/>
      <c r="AA21" s="388"/>
      <c r="AB21" s="388"/>
      <c r="AC21" s="388"/>
      <c r="AD21" s="388"/>
      <c r="AE21" s="388"/>
      <c r="AF21" s="388"/>
      <c r="AG21" s="388"/>
      <c r="AH21" s="388"/>
      <c r="AI21" s="388"/>
      <c r="AJ21" s="388"/>
      <c r="AK21" s="388"/>
      <c r="AL21" s="388"/>
      <c r="AM21" s="388"/>
      <c r="AN21" s="388"/>
    </row>
    <row r="22" spans="2:40" ht="13.15" customHeight="1" outlineLevel="1" x14ac:dyDescent="0.2">
      <c r="B22" s="386" t="s">
        <v>792</v>
      </c>
      <c r="C22" s="404"/>
      <c r="D22" s="387"/>
      <c r="E22" s="388"/>
      <c r="F22" s="388"/>
      <c r="G22" s="388"/>
      <c r="H22" s="388"/>
      <c r="I22" s="388"/>
      <c r="J22" s="388"/>
      <c r="K22" s="388"/>
      <c r="L22" s="388"/>
      <c r="M22" s="388"/>
      <c r="N22" s="388"/>
      <c r="O22" s="388"/>
      <c r="P22" s="388"/>
      <c r="Q22" s="388"/>
      <c r="R22" s="388"/>
      <c r="S22" s="388"/>
      <c r="T22" s="388"/>
      <c r="U22" s="388"/>
      <c r="V22" s="388"/>
      <c r="W22" s="388"/>
      <c r="X22" s="388"/>
      <c r="Y22" s="388"/>
      <c r="Z22" s="388"/>
      <c r="AA22" s="388"/>
      <c r="AB22" s="388"/>
      <c r="AC22" s="388"/>
      <c r="AD22" s="388"/>
      <c r="AE22" s="388"/>
      <c r="AF22" s="388"/>
      <c r="AG22" s="388"/>
      <c r="AH22" s="388"/>
      <c r="AI22" s="388"/>
      <c r="AJ22" s="388"/>
      <c r="AK22" s="388"/>
      <c r="AL22" s="388"/>
      <c r="AM22" s="388"/>
      <c r="AN22" s="388"/>
    </row>
    <row r="23" spans="2:40" ht="13.15" customHeight="1" outlineLevel="1" x14ac:dyDescent="0.2">
      <c r="B23" s="386" t="s">
        <v>793</v>
      </c>
      <c r="C23" s="404"/>
      <c r="D23" s="387"/>
      <c r="E23" s="388"/>
      <c r="F23" s="388"/>
      <c r="G23" s="388"/>
      <c r="H23" s="388"/>
      <c r="I23" s="388"/>
      <c r="J23" s="388"/>
      <c r="K23" s="388"/>
      <c r="L23" s="388"/>
      <c r="M23" s="388"/>
      <c r="N23" s="388"/>
      <c r="O23" s="388"/>
      <c r="P23" s="388"/>
      <c r="Q23" s="388"/>
      <c r="R23" s="388"/>
      <c r="S23" s="388"/>
      <c r="T23" s="388"/>
      <c r="U23" s="388"/>
      <c r="V23" s="388"/>
      <c r="W23" s="388"/>
      <c r="X23" s="388"/>
      <c r="Y23" s="388"/>
      <c r="Z23" s="388"/>
      <c r="AA23" s="388"/>
      <c r="AB23" s="388"/>
      <c r="AC23" s="388"/>
      <c r="AD23" s="388"/>
      <c r="AE23" s="388"/>
      <c r="AF23" s="388"/>
      <c r="AG23" s="388"/>
      <c r="AH23" s="388"/>
      <c r="AI23" s="388"/>
      <c r="AJ23" s="388"/>
      <c r="AK23" s="388"/>
      <c r="AL23" s="388"/>
      <c r="AM23" s="388"/>
      <c r="AN23" s="388"/>
    </row>
    <row r="24" spans="2:40" ht="13.15" customHeight="1" outlineLevel="1" x14ac:dyDescent="0.2">
      <c r="B24" s="386" t="s">
        <v>115</v>
      </c>
      <c r="C24" s="404"/>
      <c r="D24" s="387"/>
      <c r="E24" s="388"/>
      <c r="F24" s="388"/>
      <c r="G24" s="388"/>
      <c r="H24" s="388"/>
      <c r="I24" s="388"/>
      <c r="J24" s="388"/>
      <c r="K24" s="388"/>
      <c r="L24" s="388"/>
      <c r="M24" s="388"/>
      <c r="N24" s="388"/>
      <c r="O24" s="388"/>
      <c r="P24" s="388"/>
      <c r="Q24" s="388"/>
      <c r="R24" s="388"/>
      <c r="S24" s="388"/>
      <c r="T24" s="388"/>
      <c r="U24" s="388"/>
      <c r="V24" s="388"/>
      <c r="W24" s="388"/>
      <c r="X24" s="388"/>
      <c r="Y24" s="388"/>
      <c r="Z24" s="388"/>
      <c r="AA24" s="388"/>
      <c r="AB24" s="388"/>
      <c r="AC24" s="388"/>
      <c r="AD24" s="388"/>
      <c r="AE24" s="388"/>
      <c r="AF24" s="388"/>
      <c r="AG24" s="388"/>
      <c r="AH24" s="388"/>
      <c r="AI24" s="388"/>
      <c r="AJ24" s="388"/>
      <c r="AK24" s="388"/>
      <c r="AL24" s="388"/>
      <c r="AM24" s="388"/>
      <c r="AN24" s="388"/>
    </row>
    <row r="25" spans="2:40" ht="13.15" customHeight="1" outlineLevel="1" x14ac:dyDescent="0.2">
      <c r="B25" s="386" t="s">
        <v>794</v>
      </c>
      <c r="C25" s="404"/>
      <c r="D25" s="387"/>
      <c r="E25" s="388"/>
      <c r="F25" s="388"/>
      <c r="G25" s="388"/>
      <c r="H25" s="388"/>
      <c r="I25" s="388"/>
      <c r="J25" s="388"/>
      <c r="K25" s="388"/>
      <c r="L25" s="388"/>
      <c r="M25" s="388"/>
      <c r="N25" s="388"/>
      <c r="O25" s="388"/>
      <c r="P25" s="388"/>
      <c r="Q25" s="388"/>
      <c r="R25" s="388"/>
      <c r="S25" s="388"/>
      <c r="T25" s="388"/>
      <c r="U25" s="388"/>
      <c r="V25" s="388"/>
      <c r="W25" s="388"/>
      <c r="X25" s="388"/>
      <c r="Y25" s="388"/>
      <c r="Z25" s="388"/>
      <c r="AA25" s="388"/>
      <c r="AB25" s="388"/>
      <c r="AC25" s="388"/>
      <c r="AD25" s="388"/>
      <c r="AE25" s="388"/>
      <c r="AF25" s="388"/>
      <c r="AG25" s="388"/>
      <c r="AH25" s="388"/>
      <c r="AI25" s="388"/>
      <c r="AJ25" s="388"/>
      <c r="AK25" s="388"/>
      <c r="AL25" s="388"/>
      <c r="AM25" s="388"/>
      <c r="AN25" s="388"/>
    </row>
    <row r="26" spans="2:40" s="8" customFormat="1" ht="13.15" customHeight="1" x14ac:dyDescent="0.2">
      <c r="B26" s="309" t="s">
        <v>1318</v>
      </c>
      <c r="C26" s="404"/>
      <c r="D26" s="372"/>
      <c r="E26" s="373"/>
      <c r="F26" s="373"/>
      <c r="G26" s="373"/>
      <c r="H26" s="373"/>
      <c r="I26" s="373"/>
      <c r="J26" s="373"/>
      <c r="K26" s="373"/>
      <c r="L26" s="373"/>
      <c r="M26" s="373"/>
      <c r="N26" s="373"/>
      <c r="O26" s="373"/>
      <c r="P26" s="373"/>
      <c r="Q26" s="373"/>
      <c r="R26" s="373"/>
      <c r="S26" s="373"/>
      <c r="T26" s="373"/>
      <c r="U26" s="373"/>
      <c r="V26" s="373"/>
      <c r="W26" s="373"/>
      <c r="X26" s="373"/>
      <c r="Y26" s="373"/>
      <c r="Z26" s="373"/>
      <c r="AA26" s="373"/>
      <c r="AB26" s="373"/>
      <c r="AC26" s="373"/>
      <c r="AD26" s="373"/>
      <c r="AE26" s="373"/>
      <c r="AF26" s="373"/>
      <c r="AG26" s="373"/>
      <c r="AH26" s="373"/>
      <c r="AI26" s="373"/>
      <c r="AJ26" s="373"/>
      <c r="AK26" s="373"/>
      <c r="AL26" s="373"/>
      <c r="AM26" s="373"/>
      <c r="AN26" s="373"/>
    </row>
    <row r="27" spans="2:40" ht="13.15" customHeight="1" outlineLevel="1" x14ac:dyDescent="0.2">
      <c r="B27" s="390" t="s">
        <v>1030</v>
      </c>
      <c r="C27" s="399"/>
      <c r="D27" s="391"/>
      <c r="E27" s="388"/>
      <c r="F27" s="388"/>
      <c r="G27" s="388"/>
      <c r="H27" s="388"/>
      <c r="I27" s="388"/>
      <c r="J27" s="388"/>
      <c r="K27" s="388"/>
      <c r="L27" s="388"/>
      <c r="M27" s="388"/>
      <c r="N27" s="388"/>
      <c r="O27" s="388"/>
      <c r="P27" s="388"/>
      <c r="Q27" s="388"/>
      <c r="R27" s="388"/>
      <c r="S27" s="388"/>
      <c r="T27" s="388"/>
      <c r="U27" s="388"/>
      <c r="V27" s="388"/>
      <c r="W27" s="388"/>
      <c r="X27" s="388"/>
      <c r="Y27" s="388"/>
      <c r="Z27" s="388"/>
      <c r="AA27" s="388"/>
      <c r="AB27" s="388"/>
      <c r="AC27" s="388"/>
      <c r="AD27" s="388"/>
      <c r="AE27" s="388"/>
      <c r="AF27" s="388"/>
      <c r="AG27" s="388"/>
      <c r="AH27" s="388"/>
      <c r="AI27" s="388"/>
      <c r="AJ27" s="388"/>
      <c r="AK27" s="388"/>
      <c r="AL27" s="388"/>
      <c r="AM27" s="388"/>
      <c r="AN27" s="388"/>
    </row>
    <row r="28" spans="2:40" ht="13.15" customHeight="1" outlineLevel="1" x14ac:dyDescent="0.2">
      <c r="B28" s="390" t="s">
        <v>1031</v>
      </c>
      <c r="C28" s="399"/>
      <c r="D28" s="391"/>
      <c r="E28" s="388"/>
      <c r="F28" s="388"/>
      <c r="G28" s="388"/>
      <c r="H28" s="388"/>
      <c r="I28" s="388"/>
      <c r="J28" s="388"/>
      <c r="K28" s="388"/>
      <c r="L28" s="388"/>
      <c r="M28" s="388"/>
      <c r="N28" s="388"/>
      <c r="O28" s="388"/>
      <c r="P28" s="388"/>
      <c r="Q28" s="388"/>
      <c r="R28" s="388"/>
      <c r="S28" s="388"/>
      <c r="T28" s="388"/>
      <c r="U28" s="388"/>
      <c r="V28" s="388"/>
      <c r="W28" s="388"/>
      <c r="X28" s="388"/>
      <c r="Y28" s="388"/>
      <c r="Z28" s="388"/>
      <c r="AA28" s="388"/>
      <c r="AB28" s="388"/>
      <c r="AC28" s="388"/>
      <c r="AD28" s="388"/>
      <c r="AE28" s="388"/>
      <c r="AF28" s="388"/>
      <c r="AG28" s="388"/>
      <c r="AH28" s="388"/>
      <c r="AI28" s="388"/>
      <c r="AJ28" s="388"/>
      <c r="AK28" s="388"/>
      <c r="AL28" s="388"/>
      <c r="AM28" s="388"/>
      <c r="AN28" s="388"/>
    </row>
    <row r="29" spans="2:40" ht="13.15" customHeight="1" outlineLevel="1" x14ac:dyDescent="0.2">
      <c r="B29" s="390" t="s">
        <v>1032</v>
      </c>
      <c r="C29" s="399"/>
      <c r="D29" s="391"/>
      <c r="E29" s="388"/>
      <c r="F29" s="388"/>
      <c r="G29" s="388"/>
      <c r="H29" s="388"/>
      <c r="I29" s="388"/>
      <c r="J29" s="388"/>
      <c r="K29" s="388"/>
      <c r="L29" s="388"/>
      <c r="M29" s="388"/>
      <c r="N29" s="388"/>
      <c r="O29" s="388"/>
      <c r="P29" s="388"/>
      <c r="Q29" s="388"/>
      <c r="R29" s="388"/>
      <c r="S29" s="388"/>
      <c r="T29" s="388"/>
      <c r="U29" s="388"/>
      <c r="V29" s="388"/>
      <c r="W29" s="388"/>
      <c r="X29" s="388"/>
      <c r="Y29" s="388"/>
      <c r="Z29" s="388"/>
      <c r="AA29" s="388"/>
      <c r="AB29" s="388"/>
      <c r="AC29" s="388"/>
      <c r="AD29" s="388"/>
      <c r="AE29" s="388"/>
      <c r="AF29" s="388"/>
      <c r="AG29" s="388"/>
      <c r="AH29" s="388"/>
      <c r="AI29" s="388"/>
      <c r="AJ29" s="388"/>
      <c r="AK29" s="388"/>
      <c r="AL29" s="388"/>
      <c r="AM29" s="388"/>
      <c r="AN29" s="388"/>
    </row>
    <row r="30" spans="2:40" ht="13.15" customHeight="1" outlineLevel="1" x14ac:dyDescent="0.2">
      <c r="B30" s="390" t="s">
        <v>1033</v>
      </c>
      <c r="C30" s="399"/>
      <c r="D30" s="391"/>
      <c r="E30" s="388"/>
      <c r="F30" s="388"/>
      <c r="G30" s="388"/>
      <c r="H30" s="388"/>
      <c r="I30" s="388"/>
      <c r="J30" s="388"/>
      <c r="K30" s="388"/>
      <c r="L30" s="388"/>
      <c r="M30" s="388"/>
      <c r="N30" s="388"/>
      <c r="O30" s="388"/>
      <c r="P30" s="388"/>
      <c r="Q30" s="388"/>
      <c r="R30" s="388"/>
      <c r="S30" s="388"/>
      <c r="T30" s="388"/>
      <c r="U30" s="388"/>
      <c r="V30" s="388"/>
      <c r="W30" s="388"/>
      <c r="X30" s="388"/>
      <c r="Y30" s="388"/>
      <c r="Z30" s="388"/>
      <c r="AA30" s="388"/>
      <c r="AB30" s="388"/>
      <c r="AC30" s="388"/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8"/>
    </row>
    <row r="31" spans="2:40" ht="13.15" customHeight="1" x14ac:dyDescent="0.2">
      <c r="B31" s="309" t="s">
        <v>1319</v>
      </c>
      <c r="C31" s="404"/>
      <c r="D31" s="391"/>
      <c r="E31" s="373"/>
      <c r="F31" s="373"/>
      <c r="G31" s="373"/>
      <c r="H31" s="373"/>
      <c r="I31" s="373"/>
      <c r="J31" s="373"/>
      <c r="K31" s="373"/>
      <c r="L31" s="373"/>
      <c r="M31" s="373"/>
      <c r="N31" s="373"/>
      <c r="O31" s="373"/>
      <c r="P31" s="373"/>
      <c r="Q31" s="373"/>
      <c r="R31" s="373"/>
      <c r="S31" s="373"/>
      <c r="T31" s="373"/>
      <c r="U31" s="373"/>
      <c r="V31" s="373"/>
      <c r="W31" s="373"/>
      <c r="X31" s="373"/>
      <c r="Y31" s="373"/>
      <c r="Z31" s="373"/>
      <c r="AA31" s="373"/>
      <c r="AB31" s="373"/>
      <c r="AC31" s="373"/>
      <c r="AD31" s="373"/>
      <c r="AE31" s="373"/>
      <c r="AF31" s="373"/>
      <c r="AG31" s="373"/>
      <c r="AH31" s="373"/>
      <c r="AI31" s="373"/>
      <c r="AJ31" s="373"/>
      <c r="AK31" s="373"/>
      <c r="AL31" s="373"/>
      <c r="AM31" s="373"/>
      <c r="AN31" s="373"/>
    </row>
    <row r="32" spans="2:40" ht="13.15" customHeight="1" outlineLevel="1" x14ac:dyDescent="0.2">
      <c r="B32" s="390" t="s">
        <v>796</v>
      </c>
      <c r="C32" s="399"/>
      <c r="D32" s="391"/>
      <c r="E32" s="388"/>
      <c r="F32" s="388"/>
      <c r="G32" s="388"/>
      <c r="H32" s="388"/>
      <c r="I32" s="388"/>
      <c r="J32" s="388"/>
      <c r="K32" s="388"/>
      <c r="L32" s="388"/>
      <c r="M32" s="388"/>
      <c r="N32" s="388"/>
      <c r="O32" s="388"/>
      <c r="P32" s="388"/>
      <c r="Q32" s="388"/>
      <c r="R32" s="388"/>
      <c r="S32" s="388"/>
      <c r="T32" s="388"/>
      <c r="U32" s="388"/>
      <c r="V32" s="388"/>
      <c r="W32" s="388"/>
      <c r="X32" s="388"/>
      <c r="Y32" s="388"/>
      <c r="Z32" s="388"/>
      <c r="AA32" s="388"/>
      <c r="AB32" s="388"/>
      <c r="AC32" s="388"/>
      <c r="AD32" s="388"/>
      <c r="AE32" s="388"/>
      <c r="AF32" s="388"/>
      <c r="AG32" s="388"/>
      <c r="AH32" s="388"/>
      <c r="AI32" s="388"/>
      <c r="AJ32" s="388"/>
      <c r="AK32" s="388"/>
      <c r="AL32" s="388"/>
      <c r="AM32" s="388"/>
      <c r="AN32" s="388"/>
    </row>
    <row r="33" spans="2:40" ht="13.15" customHeight="1" outlineLevel="1" x14ac:dyDescent="0.2">
      <c r="B33" s="390" t="s">
        <v>797</v>
      </c>
      <c r="C33" s="399"/>
      <c r="D33" s="391"/>
      <c r="E33" s="388"/>
      <c r="F33" s="388"/>
      <c r="G33" s="388"/>
      <c r="H33" s="388"/>
      <c r="I33" s="388"/>
      <c r="J33" s="388"/>
      <c r="K33" s="388"/>
      <c r="L33" s="388"/>
      <c r="M33" s="388"/>
      <c r="N33" s="388"/>
      <c r="O33" s="388"/>
      <c r="P33" s="388"/>
      <c r="Q33" s="388"/>
      <c r="R33" s="388"/>
      <c r="S33" s="388"/>
      <c r="T33" s="388"/>
      <c r="U33" s="388"/>
      <c r="V33" s="388"/>
      <c r="W33" s="388"/>
      <c r="X33" s="388"/>
      <c r="Y33" s="388"/>
      <c r="Z33" s="388"/>
      <c r="AA33" s="388"/>
      <c r="AB33" s="388"/>
      <c r="AC33" s="388"/>
      <c r="AD33" s="388"/>
      <c r="AE33" s="388"/>
      <c r="AF33" s="388"/>
      <c r="AG33" s="388"/>
      <c r="AH33" s="388"/>
      <c r="AI33" s="388"/>
      <c r="AJ33" s="388"/>
      <c r="AK33" s="388"/>
      <c r="AL33" s="388"/>
      <c r="AM33" s="388"/>
      <c r="AN33" s="388"/>
    </row>
    <row r="34" spans="2:40" s="8" customFormat="1" ht="13.15" customHeight="1" x14ac:dyDescent="0.2">
      <c r="B34" s="309" t="s">
        <v>1320</v>
      </c>
      <c r="C34" s="404"/>
      <c r="D34" s="372"/>
      <c r="E34" s="373"/>
      <c r="F34" s="373"/>
      <c r="G34" s="373"/>
      <c r="H34" s="373"/>
      <c r="I34" s="373"/>
      <c r="J34" s="373"/>
      <c r="K34" s="373"/>
      <c r="L34" s="373"/>
      <c r="M34" s="373"/>
      <c r="N34" s="373"/>
      <c r="O34" s="373"/>
      <c r="P34" s="373"/>
      <c r="Q34" s="373"/>
      <c r="R34" s="373"/>
      <c r="S34" s="373"/>
      <c r="T34" s="373"/>
      <c r="U34" s="373"/>
      <c r="V34" s="373"/>
      <c r="W34" s="373"/>
      <c r="X34" s="373"/>
      <c r="Y34" s="373"/>
      <c r="Z34" s="373"/>
      <c r="AA34" s="373"/>
      <c r="AB34" s="373"/>
      <c r="AC34" s="373"/>
      <c r="AD34" s="373"/>
      <c r="AE34" s="373"/>
      <c r="AF34" s="373"/>
      <c r="AG34" s="373"/>
      <c r="AH34" s="373"/>
      <c r="AI34" s="373"/>
      <c r="AJ34" s="373"/>
      <c r="AK34" s="373"/>
      <c r="AL34" s="373"/>
      <c r="AM34" s="373"/>
      <c r="AN34" s="373"/>
    </row>
    <row r="35" spans="2:40" ht="13.15" customHeight="1" outlineLevel="1" x14ac:dyDescent="0.2">
      <c r="B35" s="390" t="s">
        <v>1034</v>
      </c>
      <c r="C35" s="399"/>
      <c r="D35" s="391"/>
      <c r="E35" s="388"/>
      <c r="F35" s="388"/>
      <c r="G35" s="388"/>
      <c r="H35" s="388"/>
      <c r="I35" s="388"/>
      <c r="J35" s="388"/>
      <c r="K35" s="388"/>
      <c r="L35" s="388"/>
      <c r="M35" s="388"/>
      <c r="N35" s="388"/>
      <c r="O35" s="388"/>
      <c r="P35" s="388"/>
      <c r="Q35" s="388"/>
      <c r="R35" s="388"/>
      <c r="S35" s="388"/>
      <c r="T35" s="388"/>
      <c r="U35" s="388"/>
      <c r="V35" s="388"/>
      <c r="W35" s="388"/>
      <c r="X35" s="388"/>
      <c r="Y35" s="388"/>
      <c r="Z35" s="388"/>
      <c r="AA35" s="388"/>
      <c r="AB35" s="388"/>
      <c r="AC35" s="388"/>
      <c r="AD35" s="388"/>
      <c r="AE35" s="388"/>
      <c r="AF35" s="388"/>
      <c r="AG35" s="388"/>
      <c r="AH35" s="388"/>
      <c r="AI35" s="388"/>
      <c r="AJ35" s="388"/>
      <c r="AK35" s="388"/>
      <c r="AL35" s="388"/>
      <c r="AM35" s="388"/>
      <c r="AN35" s="388"/>
    </row>
    <row r="36" spans="2:40" ht="13.15" customHeight="1" outlineLevel="1" x14ac:dyDescent="0.2">
      <c r="B36" s="390" t="s">
        <v>133</v>
      </c>
      <c r="C36" s="399"/>
      <c r="D36" s="391"/>
      <c r="E36" s="388"/>
      <c r="F36" s="388"/>
      <c r="G36" s="388"/>
      <c r="H36" s="388"/>
      <c r="I36" s="388"/>
      <c r="J36" s="388"/>
      <c r="K36" s="388"/>
      <c r="L36" s="388"/>
      <c r="M36" s="388"/>
      <c r="N36" s="388"/>
      <c r="O36" s="388"/>
      <c r="P36" s="388"/>
      <c r="Q36" s="388"/>
      <c r="R36" s="388"/>
      <c r="S36" s="388"/>
      <c r="T36" s="388"/>
      <c r="U36" s="388"/>
      <c r="V36" s="388"/>
      <c r="W36" s="388"/>
      <c r="X36" s="388"/>
      <c r="Y36" s="388"/>
      <c r="Z36" s="388"/>
      <c r="AA36" s="388"/>
      <c r="AB36" s="388"/>
      <c r="AC36" s="388"/>
      <c r="AD36" s="388"/>
      <c r="AE36" s="388"/>
      <c r="AF36" s="388"/>
      <c r="AG36" s="388"/>
      <c r="AH36" s="388"/>
      <c r="AI36" s="388"/>
      <c r="AJ36" s="388"/>
      <c r="AK36" s="388"/>
      <c r="AL36" s="388"/>
      <c r="AM36" s="388"/>
      <c r="AN36" s="388"/>
    </row>
    <row r="37" spans="2:40" ht="13.15" customHeight="1" outlineLevel="1" x14ac:dyDescent="0.2">
      <c r="B37" s="390" t="s">
        <v>1080</v>
      </c>
      <c r="C37" s="399"/>
      <c r="D37" s="391"/>
      <c r="E37" s="388"/>
      <c r="F37" s="388"/>
      <c r="G37" s="388"/>
      <c r="H37" s="388"/>
      <c r="I37" s="388"/>
      <c r="J37" s="388"/>
      <c r="K37" s="388"/>
      <c r="L37" s="388"/>
      <c r="M37" s="388"/>
      <c r="N37" s="388"/>
      <c r="O37" s="388"/>
      <c r="P37" s="388"/>
      <c r="Q37" s="388"/>
      <c r="R37" s="388"/>
      <c r="S37" s="388"/>
      <c r="T37" s="388"/>
      <c r="U37" s="388"/>
      <c r="V37" s="388"/>
      <c r="W37" s="388"/>
      <c r="X37" s="388"/>
      <c r="Y37" s="388"/>
      <c r="Z37" s="388"/>
      <c r="AA37" s="388"/>
      <c r="AB37" s="388"/>
      <c r="AC37" s="388"/>
      <c r="AD37" s="388"/>
      <c r="AE37" s="388"/>
      <c r="AF37" s="388"/>
      <c r="AG37" s="388"/>
      <c r="AH37" s="388"/>
      <c r="AI37" s="388"/>
      <c r="AJ37" s="388"/>
      <c r="AK37" s="388"/>
      <c r="AL37" s="388"/>
      <c r="AM37" s="388"/>
      <c r="AN37" s="388"/>
    </row>
    <row r="38" spans="2:40" ht="13.15" customHeight="1" outlineLevel="1" x14ac:dyDescent="0.2">
      <c r="B38" s="390" t="s">
        <v>137</v>
      </c>
      <c r="C38" s="399"/>
      <c r="D38" s="391"/>
      <c r="E38" s="388"/>
      <c r="F38" s="388"/>
      <c r="G38" s="388"/>
      <c r="H38" s="388"/>
      <c r="I38" s="388"/>
      <c r="J38" s="388"/>
      <c r="K38" s="388"/>
      <c r="L38" s="388"/>
      <c r="M38" s="388"/>
      <c r="N38" s="388"/>
      <c r="O38" s="388"/>
      <c r="P38" s="388"/>
      <c r="Q38" s="388"/>
      <c r="R38" s="388"/>
      <c r="S38" s="388"/>
      <c r="T38" s="388"/>
      <c r="U38" s="388"/>
      <c r="V38" s="388"/>
      <c r="W38" s="388"/>
      <c r="X38" s="388"/>
      <c r="Y38" s="388"/>
      <c r="Z38" s="388"/>
      <c r="AA38" s="388"/>
      <c r="AB38" s="388"/>
      <c r="AC38" s="388"/>
      <c r="AD38" s="388"/>
      <c r="AE38" s="388"/>
      <c r="AF38" s="388"/>
      <c r="AG38" s="388"/>
      <c r="AH38" s="388"/>
      <c r="AI38" s="388"/>
      <c r="AJ38" s="388"/>
      <c r="AK38" s="388"/>
      <c r="AL38" s="388"/>
      <c r="AM38" s="388"/>
      <c r="AN38" s="388"/>
    </row>
    <row r="39" spans="2:40" ht="13.15" customHeight="1" outlineLevel="1" x14ac:dyDescent="0.2">
      <c r="B39" s="386" t="s">
        <v>800</v>
      </c>
      <c r="C39" s="404"/>
      <c r="D39" s="387"/>
      <c r="E39" s="388"/>
      <c r="F39" s="388"/>
      <c r="G39" s="388"/>
      <c r="H39" s="388"/>
      <c r="I39" s="388"/>
      <c r="J39" s="388"/>
      <c r="K39" s="388"/>
      <c r="L39" s="388"/>
      <c r="M39" s="388"/>
      <c r="N39" s="388"/>
      <c r="O39" s="388"/>
      <c r="P39" s="388"/>
      <c r="Q39" s="388"/>
      <c r="R39" s="388"/>
      <c r="S39" s="388"/>
      <c r="T39" s="388"/>
      <c r="U39" s="388"/>
      <c r="V39" s="388"/>
      <c r="W39" s="388"/>
      <c r="X39" s="388"/>
      <c r="Y39" s="388"/>
      <c r="Z39" s="388"/>
      <c r="AA39" s="388"/>
      <c r="AB39" s="388"/>
      <c r="AC39" s="388"/>
      <c r="AD39" s="388"/>
      <c r="AE39" s="388"/>
      <c r="AF39" s="388"/>
      <c r="AG39" s="388"/>
      <c r="AH39" s="388"/>
      <c r="AI39" s="388"/>
      <c r="AJ39" s="388"/>
      <c r="AK39" s="388"/>
      <c r="AL39" s="388"/>
      <c r="AM39" s="388"/>
      <c r="AN39" s="388"/>
    </row>
    <row r="40" spans="2:40" ht="13.15" customHeight="1" outlineLevel="1" x14ac:dyDescent="0.2">
      <c r="B40" s="390" t="s">
        <v>139</v>
      </c>
      <c r="C40" s="399"/>
      <c r="D40" s="391"/>
      <c r="E40" s="388"/>
      <c r="F40" s="388"/>
      <c r="G40" s="388"/>
      <c r="H40" s="388"/>
      <c r="I40" s="388"/>
      <c r="J40" s="388"/>
      <c r="K40" s="388"/>
      <c r="L40" s="388"/>
      <c r="M40" s="388"/>
      <c r="N40" s="388"/>
      <c r="O40" s="388"/>
      <c r="P40" s="388"/>
      <c r="Q40" s="388"/>
      <c r="R40" s="388"/>
      <c r="S40" s="388"/>
      <c r="T40" s="388"/>
      <c r="U40" s="388"/>
      <c r="V40" s="388"/>
      <c r="W40" s="388"/>
      <c r="X40" s="388"/>
      <c r="Y40" s="388"/>
      <c r="Z40" s="388"/>
      <c r="AA40" s="388"/>
      <c r="AB40" s="388"/>
      <c r="AC40" s="388"/>
      <c r="AD40" s="388"/>
      <c r="AE40" s="388"/>
      <c r="AF40" s="388"/>
      <c r="AG40" s="388"/>
      <c r="AH40" s="388"/>
      <c r="AI40" s="388"/>
      <c r="AJ40" s="388"/>
      <c r="AK40" s="388"/>
      <c r="AL40" s="388"/>
      <c r="AM40" s="388"/>
      <c r="AN40" s="388"/>
    </row>
    <row r="41" spans="2:40" ht="13.15" customHeight="1" outlineLevel="1" x14ac:dyDescent="0.2">
      <c r="B41" s="390" t="s">
        <v>801</v>
      </c>
      <c r="C41" s="399"/>
      <c r="D41" s="391"/>
      <c r="E41" s="388"/>
      <c r="F41" s="388"/>
      <c r="G41" s="388"/>
      <c r="H41" s="388"/>
      <c r="I41" s="388"/>
      <c r="J41" s="388"/>
      <c r="K41" s="388"/>
      <c r="L41" s="388"/>
      <c r="M41" s="388"/>
      <c r="N41" s="388"/>
      <c r="O41" s="388"/>
      <c r="P41" s="388"/>
      <c r="Q41" s="388"/>
      <c r="R41" s="388"/>
      <c r="S41" s="388"/>
      <c r="T41" s="388"/>
      <c r="U41" s="388"/>
      <c r="V41" s="388"/>
      <c r="W41" s="388"/>
      <c r="X41" s="388"/>
      <c r="Y41" s="388"/>
      <c r="Z41" s="388"/>
      <c r="AA41" s="388"/>
      <c r="AB41" s="388"/>
      <c r="AC41" s="388"/>
      <c r="AD41" s="388"/>
      <c r="AE41" s="388"/>
      <c r="AF41" s="388"/>
      <c r="AG41" s="388"/>
      <c r="AH41" s="388"/>
      <c r="AI41" s="388"/>
      <c r="AJ41" s="388"/>
      <c r="AK41" s="388"/>
      <c r="AL41" s="388"/>
      <c r="AM41" s="388"/>
      <c r="AN41" s="388"/>
    </row>
    <row r="42" spans="2:40" ht="13.15" customHeight="1" outlineLevel="1" x14ac:dyDescent="0.2">
      <c r="B42" s="390" t="s">
        <v>551</v>
      </c>
      <c r="C42" s="399"/>
      <c r="D42" s="391"/>
      <c r="E42" s="388"/>
      <c r="F42" s="388"/>
      <c r="G42" s="388"/>
      <c r="H42" s="388"/>
      <c r="I42" s="388"/>
      <c r="J42" s="388"/>
      <c r="K42" s="388"/>
      <c r="L42" s="388"/>
      <c r="M42" s="388"/>
      <c r="N42" s="388"/>
      <c r="O42" s="388"/>
      <c r="P42" s="388"/>
      <c r="Q42" s="388"/>
      <c r="R42" s="388"/>
      <c r="S42" s="388"/>
      <c r="T42" s="388"/>
      <c r="U42" s="388"/>
      <c r="V42" s="388"/>
      <c r="W42" s="388"/>
      <c r="X42" s="388"/>
      <c r="Y42" s="388"/>
      <c r="Z42" s="388"/>
      <c r="AA42" s="388"/>
      <c r="AB42" s="388"/>
      <c r="AC42" s="388"/>
      <c r="AD42" s="388"/>
      <c r="AE42" s="388"/>
      <c r="AF42" s="388"/>
      <c r="AG42" s="388"/>
      <c r="AH42" s="388"/>
      <c r="AI42" s="388"/>
      <c r="AJ42" s="388"/>
      <c r="AK42" s="388"/>
      <c r="AL42" s="388"/>
      <c r="AM42" s="388"/>
      <c r="AN42" s="388"/>
    </row>
    <row r="43" spans="2:40" ht="13.15" customHeight="1" outlineLevel="1" x14ac:dyDescent="0.2">
      <c r="B43" s="390" t="s">
        <v>568</v>
      </c>
      <c r="C43" s="399"/>
      <c r="D43" s="391"/>
      <c r="E43" s="388"/>
      <c r="F43" s="388"/>
      <c r="G43" s="388"/>
      <c r="H43" s="388"/>
      <c r="I43" s="388"/>
      <c r="J43" s="388"/>
      <c r="K43" s="388"/>
      <c r="L43" s="388"/>
      <c r="M43" s="388"/>
      <c r="N43" s="388"/>
      <c r="O43" s="388"/>
      <c r="P43" s="388"/>
      <c r="Q43" s="388"/>
      <c r="R43" s="388"/>
      <c r="S43" s="388"/>
      <c r="T43" s="388"/>
      <c r="U43" s="388"/>
      <c r="V43" s="388"/>
      <c r="W43" s="388"/>
      <c r="X43" s="388"/>
      <c r="Y43" s="388"/>
      <c r="Z43" s="388"/>
      <c r="AA43" s="388"/>
      <c r="AB43" s="388"/>
      <c r="AC43" s="388"/>
      <c r="AD43" s="388"/>
      <c r="AE43" s="388"/>
      <c r="AF43" s="388"/>
      <c r="AG43" s="388"/>
      <c r="AH43" s="388"/>
      <c r="AI43" s="388"/>
      <c r="AJ43" s="388"/>
      <c r="AK43" s="388"/>
      <c r="AL43" s="388"/>
      <c r="AM43" s="388"/>
      <c r="AN43" s="388"/>
    </row>
    <row r="44" spans="2:40" ht="13.15" customHeight="1" outlineLevel="1" x14ac:dyDescent="0.2">
      <c r="B44" s="390" t="s">
        <v>802</v>
      </c>
      <c r="C44" s="399"/>
      <c r="D44" s="391"/>
      <c r="E44" s="388"/>
      <c r="F44" s="388"/>
      <c r="G44" s="388"/>
      <c r="H44" s="388"/>
      <c r="I44" s="388"/>
      <c r="J44" s="388"/>
      <c r="K44" s="388"/>
      <c r="L44" s="388"/>
      <c r="M44" s="388"/>
      <c r="N44" s="388"/>
      <c r="O44" s="388"/>
      <c r="P44" s="388"/>
      <c r="Q44" s="388"/>
      <c r="R44" s="388"/>
      <c r="S44" s="388"/>
      <c r="T44" s="388"/>
      <c r="U44" s="388"/>
      <c r="V44" s="388"/>
      <c r="W44" s="388"/>
      <c r="X44" s="388"/>
      <c r="Y44" s="388"/>
      <c r="Z44" s="388"/>
      <c r="AA44" s="388"/>
      <c r="AB44" s="388"/>
      <c r="AC44" s="388"/>
      <c r="AD44" s="388"/>
      <c r="AE44" s="388"/>
      <c r="AF44" s="388"/>
      <c r="AG44" s="388"/>
      <c r="AH44" s="388"/>
      <c r="AI44" s="388"/>
      <c r="AJ44" s="388"/>
      <c r="AK44" s="388"/>
      <c r="AL44" s="388"/>
      <c r="AM44" s="388"/>
      <c r="AN44" s="388"/>
    </row>
    <row r="45" spans="2:40" ht="13.15" customHeight="1" outlineLevel="1" x14ac:dyDescent="0.2">
      <c r="B45" s="390" t="s">
        <v>566</v>
      </c>
      <c r="C45" s="399"/>
      <c r="D45" s="391"/>
      <c r="E45" s="388"/>
      <c r="F45" s="388"/>
      <c r="G45" s="388"/>
      <c r="H45" s="388"/>
      <c r="I45" s="388"/>
      <c r="J45" s="388"/>
      <c r="K45" s="388"/>
      <c r="L45" s="388"/>
      <c r="M45" s="388"/>
      <c r="N45" s="388"/>
      <c r="O45" s="388"/>
      <c r="P45" s="388"/>
      <c r="Q45" s="388"/>
      <c r="R45" s="388"/>
      <c r="S45" s="388"/>
      <c r="T45" s="388"/>
      <c r="U45" s="388"/>
      <c r="V45" s="388"/>
      <c r="W45" s="388"/>
      <c r="X45" s="388"/>
      <c r="Y45" s="388"/>
      <c r="Z45" s="388"/>
      <c r="AA45" s="388"/>
      <c r="AB45" s="388"/>
      <c r="AC45" s="388"/>
      <c r="AD45" s="388"/>
      <c r="AE45" s="388"/>
      <c r="AF45" s="388"/>
      <c r="AG45" s="388"/>
      <c r="AH45" s="388"/>
      <c r="AI45" s="388"/>
      <c r="AJ45" s="388"/>
      <c r="AK45" s="388"/>
      <c r="AL45" s="388"/>
      <c r="AM45" s="388"/>
      <c r="AN45" s="388"/>
    </row>
    <row r="46" spans="2:40" ht="13.15" customHeight="1" outlineLevel="1" x14ac:dyDescent="0.2">
      <c r="B46" s="390" t="s">
        <v>568</v>
      </c>
      <c r="C46" s="399"/>
      <c r="D46" s="391"/>
      <c r="E46" s="388"/>
      <c r="F46" s="388"/>
      <c r="G46" s="388"/>
      <c r="H46" s="388"/>
      <c r="I46" s="388"/>
      <c r="J46" s="388"/>
      <c r="K46" s="388"/>
      <c r="L46" s="388"/>
      <c r="M46" s="388"/>
      <c r="N46" s="388"/>
      <c r="O46" s="388"/>
      <c r="P46" s="388"/>
      <c r="Q46" s="388"/>
      <c r="R46" s="388"/>
      <c r="S46" s="388"/>
      <c r="T46" s="388"/>
      <c r="U46" s="388"/>
      <c r="V46" s="388"/>
      <c r="W46" s="388"/>
      <c r="X46" s="388"/>
      <c r="Y46" s="388"/>
      <c r="Z46" s="388"/>
      <c r="AA46" s="388"/>
      <c r="AB46" s="388"/>
      <c r="AC46" s="388"/>
      <c r="AD46" s="388"/>
      <c r="AE46" s="388"/>
      <c r="AF46" s="388"/>
      <c r="AG46" s="388"/>
      <c r="AH46" s="388"/>
      <c r="AI46" s="388"/>
      <c r="AJ46" s="388"/>
      <c r="AK46" s="388"/>
      <c r="AL46" s="388"/>
      <c r="AM46" s="388"/>
      <c r="AN46" s="388"/>
    </row>
    <row r="47" spans="2:40" ht="13.15" customHeight="1" outlineLevel="1" x14ac:dyDescent="0.2">
      <c r="B47" s="390" t="s">
        <v>802</v>
      </c>
      <c r="C47" s="399"/>
      <c r="D47" s="391"/>
      <c r="E47" s="388"/>
      <c r="F47" s="388"/>
      <c r="G47" s="388"/>
      <c r="H47" s="388"/>
      <c r="I47" s="388"/>
      <c r="J47" s="388"/>
      <c r="K47" s="388"/>
      <c r="L47" s="388"/>
      <c r="M47" s="388"/>
      <c r="N47" s="388"/>
      <c r="O47" s="388"/>
      <c r="P47" s="388"/>
      <c r="Q47" s="388"/>
      <c r="R47" s="388"/>
      <c r="S47" s="388"/>
      <c r="T47" s="388"/>
      <c r="U47" s="388"/>
      <c r="V47" s="388"/>
      <c r="W47" s="388"/>
      <c r="X47" s="388"/>
      <c r="Y47" s="388"/>
      <c r="Z47" s="388"/>
      <c r="AA47" s="388"/>
      <c r="AB47" s="388"/>
      <c r="AC47" s="388"/>
      <c r="AD47" s="388"/>
      <c r="AE47" s="388"/>
      <c r="AF47" s="388"/>
      <c r="AG47" s="388"/>
      <c r="AH47" s="388"/>
      <c r="AI47" s="388"/>
      <c r="AJ47" s="388"/>
      <c r="AK47" s="388"/>
      <c r="AL47" s="388"/>
      <c r="AM47" s="388"/>
      <c r="AN47" s="388"/>
    </row>
    <row r="48" spans="2:40" ht="13.15" customHeight="1" x14ac:dyDescent="0.2">
      <c r="B48" s="309" t="s">
        <v>1321</v>
      </c>
      <c r="C48" s="404"/>
      <c r="D48" s="391"/>
      <c r="E48" s="373"/>
      <c r="F48" s="373"/>
      <c r="G48" s="373"/>
      <c r="H48" s="373"/>
      <c r="I48" s="373"/>
      <c r="J48" s="373"/>
      <c r="K48" s="373"/>
      <c r="L48" s="373"/>
      <c r="M48" s="373"/>
      <c r="N48" s="373"/>
      <c r="O48" s="373"/>
      <c r="P48" s="373"/>
      <c r="Q48" s="373"/>
      <c r="R48" s="373"/>
      <c r="S48" s="373"/>
      <c r="T48" s="373"/>
      <c r="U48" s="373"/>
      <c r="V48" s="373"/>
      <c r="W48" s="373"/>
      <c r="X48" s="373"/>
      <c r="Y48" s="373"/>
      <c r="Z48" s="373"/>
      <c r="AA48" s="373"/>
      <c r="AB48" s="373"/>
      <c r="AC48" s="373"/>
      <c r="AD48" s="373"/>
      <c r="AE48" s="373"/>
      <c r="AF48" s="373"/>
      <c r="AG48" s="373"/>
      <c r="AH48" s="373"/>
      <c r="AI48" s="373"/>
      <c r="AJ48" s="373"/>
      <c r="AK48" s="373"/>
      <c r="AL48" s="373"/>
      <c r="AM48" s="373"/>
      <c r="AN48" s="373"/>
    </row>
    <row r="49" spans="2:40" ht="13.15" customHeight="1" outlineLevel="1" x14ac:dyDescent="0.2">
      <c r="B49" s="390" t="s">
        <v>799</v>
      </c>
      <c r="C49" s="399"/>
      <c r="D49" s="391"/>
      <c r="E49" s="388"/>
      <c r="F49" s="388"/>
      <c r="G49" s="388"/>
      <c r="H49" s="388"/>
      <c r="I49" s="388"/>
      <c r="J49" s="388"/>
      <c r="K49" s="388"/>
      <c r="L49" s="388"/>
      <c r="M49" s="388"/>
      <c r="N49" s="388"/>
      <c r="O49" s="388"/>
      <c r="P49" s="388"/>
      <c r="Q49" s="388"/>
      <c r="R49" s="388"/>
      <c r="S49" s="388"/>
      <c r="T49" s="388"/>
      <c r="U49" s="388"/>
      <c r="V49" s="388"/>
      <c r="W49" s="388"/>
      <c r="X49" s="388"/>
      <c r="Y49" s="388"/>
      <c r="Z49" s="388"/>
      <c r="AA49" s="388"/>
      <c r="AB49" s="388"/>
      <c r="AC49" s="388"/>
      <c r="AD49" s="388"/>
      <c r="AE49" s="388"/>
      <c r="AF49" s="388"/>
      <c r="AG49" s="388"/>
      <c r="AH49" s="388"/>
      <c r="AI49" s="388"/>
      <c r="AJ49" s="388"/>
      <c r="AK49" s="388"/>
      <c r="AL49" s="388"/>
      <c r="AM49" s="388"/>
      <c r="AN49" s="388"/>
    </row>
    <row r="50" spans="2:40" ht="13.15" customHeight="1" outlineLevel="1" x14ac:dyDescent="0.2">
      <c r="B50" s="390" t="s">
        <v>802</v>
      </c>
      <c r="C50" s="399"/>
      <c r="D50" s="391"/>
      <c r="E50" s="388"/>
      <c r="F50" s="388"/>
      <c r="G50" s="388"/>
      <c r="H50" s="388"/>
      <c r="I50" s="388"/>
      <c r="J50" s="388"/>
      <c r="K50" s="388"/>
      <c r="L50" s="388"/>
      <c r="M50" s="388"/>
      <c r="N50" s="388"/>
      <c r="O50" s="388"/>
      <c r="P50" s="388"/>
      <c r="Q50" s="388"/>
      <c r="R50" s="388"/>
      <c r="S50" s="388"/>
      <c r="T50" s="388"/>
      <c r="U50" s="388"/>
      <c r="V50" s="388"/>
      <c r="W50" s="388"/>
      <c r="X50" s="388"/>
      <c r="Y50" s="388"/>
      <c r="Z50" s="388"/>
      <c r="AA50" s="388"/>
      <c r="AB50" s="388"/>
      <c r="AC50" s="388"/>
      <c r="AD50" s="388"/>
      <c r="AE50" s="388"/>
      <c r="AF50" s="388"/>
      <c r="AG50" s="388"/>
      <c r="AH50" s="388"/>
      <c r="AI50" s="388"/>
      <c r="AJ50" s="388"/>
      <c r="AK50" s="388"/>
      <c r="AL50" s="388"/>
      <c r="AM50" s="388"/>
      <c r="AN50" s="388"/>
    </row>
    <row r="51" spans="2:40" ht="13.15" customHeight="1" outlineLevel="1" x14ac:dyDescent="0.2">
      <c r="B51" s="390" t="s">
        <v>425</v>
      </c>
      <c r="C51" s="399"/>
      <c r="D51" s="391"/>
      <c r="E51" s="388"/>
      <c r="F51" s="388"/>
      <c r="G51" s="388"/>
      <c r="H51" s="388"/>
      <c r="I51" s="388"/>
      <c r="J51" s="388"/>
      <c r="K51" s="388"/>
      <c r="L51" s="388"/>
      <c r="M51" s="388"/>
      <c r="N51" s="388"/>
      <c r="O51" s="388"/>
      <c r="P51" s="388"/>
      <c r="Q51" s="388"/>
      <c r="R51" s="388"/>
      <c r="S51" s="388"/>
      <c r="T51" s="388"/>
      <c r="U51" s="388"/>
      <c r="V51" s="388"/>
      <c r="W51" s="388"/>
      <c r="X51" s="388"/>
      <c r="Y51" s="388"/>
      <c r="Z51" s="388"/>
      <c r="AA51" s="388"/>
      <c r="AB51" s="388"/>
      <c r="AC51" s="388"/>
      <c r="AD51" s="388"/>
      <c r="AE51" s="388"/>
      <c r="AF51" s="388"/>
      <c r="AG51" s="388"/>
      <c r="AH51" s="388"/>
      <c r="AI51" s="388"/>
      <c r="AJ51" s="388"/>
      <c r="AK51" s="388"/>
      <c r="AL51" s="388"/>
      <c r="AM51" s="388"/>
      <c r="AN51" s="388"/>
    </row>
    <row r="52" spans="2:40" ht="13.15" customHeight="1" outlineLevel="1" x14ac:dyDescent="0.2">
      <c r="B52" s="390" t="s">
        <v>808</v>
      </c>
      <c r="C52" s="399"/>
      <c r="D52" s="391"/>
      <c r="E52" s="388"/>
      <c r="F52" s="388"/>
      <c r="G52" s="388"/>
      <c r="H52" s="388"/>
      <c r="I52" s="388"/>
      <c r="J52" s="388"/>
      <c r="K52" s="388"/>
      <c r="L52" s="388"/>
      <c r="M52" s="388"/>
      <c r="N52" s="388"/>
      <c r="O52" s="388"/>
      <c r="P52" s="388"/>
      <c r="Q52" s="388"/>
      <c r="R52" s="388"/>
      <c r="S52" s="388"/>
      <c r="T52" s="388"/>
      <c r="U52" s="388"/>
      <c r="V52" s="388"/>
      <c r="W52" s="388"/>
      <c r="X52" s="388"/>
      <c r="Y52" s="388"/>
      <c r="Z52" s="388"/>
      <c r="AA52" s="388"/>
      <c r="AB52" s="388"/>
      <c r="AC52" s="388"/>
      <c r="AD52" s="388"/>
      <c r="AE52" s="388"/>
      <c r="AF52" s="388"/>
      <c r="AG52" s="388"/>
      <c r="AH52" s="388"/>
      <c r="AI52" s="388"/>
      <c r="AJ52" s="388"/>
      <c r="AK52" s="388"/>
      <c r="AL52" s="388"/>
      <c r="AM52" s="388"/>
      <c r="AN52" s="388"/>
    </row>
    <row r="53" spans="2:40" ht="13.15" customHeight="1" outlineLevel="1" x14ac:dyDescent="0.2">
      <c r="B53" s="390" t="s">
        <v>809</v>
      </c>
      <c r="C53" s="399"/>
      <c r="D53" s="391"/>
      <c r="E53" s="388"/>
      <c r="F53" s="388"/>
      <c r="G53" s="388"/>
      <c r="H53" s="388"/>
      <c r="I53" s="388"/>
      <c r="J53" s="388"/>
      <c r="K53" s="388"/>
      <c r="L53" s="388"/>
      <c r="M53" s="388"/>
      <c r="N53" s="388"/>
      <c r="O53" s="388"/>
      <c r="P53" s="388"/>
      <c r="Q53" s="388"/>
      <c r="R53" s="388"/>
      <c r="S53" s="388"/>
      <c r="T53" s="388"/>
      <c r="U53" s="388"/>
      <c r="V53" s="388"/>
      <c r="W53" s="388"/>
      <c r="X53" s="388"/>
      <c r="Y53" s="388"/>
      <c r="Z53" s="388"/>
      <c r="AA53" s="388"/>
      <c r="AB53" s="388"/>
      <c r="AC53" s="388"/>
      <c r="AD53" s="388"/>
      <c r="AE53" s="388"/>
      <c r="AF53" s="388"/>
      <c r="AG53" s="388"/>
      <c r="AH53" s="388"/>
      <c r="AI53" s="388"/>
      <c r="AJ53" s="388"/>
      <c r="AK53" s="388"/>
      <c r="AL53" s="388"/>
      <c r="AM53" s="388"/>
      <c r="AN53" s="388"/>
    </row>
    <row r="54" spans="2:40" ht="13.15" customHeight="1" outlineLevel="1" x14ac:dyDescent="0.2">
      <c r="B54" s="390" t="s">
        <v>1081</v>
      </c>
      <c r="C54" s="399"/>
      <c r="D54" s="391"/>
      <c r="E54" s="388"/>
      <c r="F54" s="388"/>
      <c r="G54" s="388"/>
      <c r="H54" s="388"/>
      <c r="I54" s="388"/>
      <c r="J54" s="388"/>
      <c r="K54" s="388"/>
      <c r="L54" s="388"/>
      <c r="M54" s="388"/>
      <c r="N54" s="388"/>
      <c r="O54" s="388"/>
      <c r="P54" s="388"/>
      <c r="Q54" s="388"/>
      <c r="R54" s="388"/>
      <c r="S54" s="388"/>
      <c r="T54" s="388"/>
      <c r="U54" s="388"/>
      <c r="V54" s="388"/>
      <c r="W54" s="388"/>
      <c r="X54" s="388"/>
      <c r="Y54" s="388"/>
      <c r="Z54" s="388"/>
      <c r="AA54" s="388"/>
      <c r="AB54" s="388"/>
      <c r="AC54" s="388"/>
      <c r="AD54" s="388"/>
      <c r="AE54" s="388"/>
      <c r="AF54" s="388"/>
      <c r="AG54" s="388"/>
      <c r="AH54" s="388"/>
      <c r="AI54" s="388"/>
      <c r="AJ54" s="388"/>
      <c r="AK54" s="388"/>
      <c r="AL54" s="388"/>
      <c r="AM54" s="388"/>
      <c r="AN54" s="388"/>
    </row>
    <row r="55" spans="2:40" ht="13.15" customHeight="1" outlineLevel="1" x14ac:dyDescent="0.2">
      <c r="B55" s="390" t="s">
        <v>153</v>
      </c>
      <c r="C55" s="399"/>
      <c r="D55" s="391"/>
      <c r="E55" s="388"/>
      <c r="F55" s="388"/>
      <c r="G55" s="388"/>
      <c r="H55" s="388"/>
      <c r="I55" s="388"/>
      <c r="J55" s="388"/>
      <c r="K55" s="388"/>
      <c r="L55" s="388"/>
      <c r="M55" s="388"/>
      <c r="N55" s="388"/>
      <c r="O55" s="388"/>
      <c r="P55" s="388"/>
      <c r="Q55" s="388"/>
      <c r="R55" s="388"/>
      <c r="S55" s="388"/>
      <c r="T55" s="388"/>
      <c r="U55" s="388"/>
      <c r="V55" s="388"/>
      <c r="W55" s="388"/>
      <c r="X55" s="388"/>
      <c r="Y55" s="388"/>
      <c r="Z55" s="388"/>
      <c r="AA55" s="388"/>
      <c r="AB55" s="388"/>
      <c r="AC55" s="388"/>
      <c r="AD55" s="388"/>
      <c r="AE55" s="388"/>
      <c r="AF55" s="388"/>
      <c r="AG55" s="388"/>
      <c r="AH55" s="388"/>
      <c r="AI55" s="388"/>
      <c r="AJ55" s="388"/>
      <c r="AK55" s="388"/>
      <c r="AL55" s="388"/>
      <c r="AM55" s="388"/>
      <c r="AN55" s="388"/>
    </row>
    <row r="56" spans="2:40" ht="13.15" customHeight="1" outlineLevel="1" x14ac:dyDescent="0.2">
      <c r="B56" s="390" t="s">
        <v>811</v>
      </c>
      <c r="C56" s="399"/>
      <c r="D56" s="391"/>
      <c r="E56" s="388"/>
      <c r="F56" s="388"/>
      <c r="G56" s="388"/>
      <c r="H56" s="388"/>
      <c r="I56" s="388"/>
      <c r="J56" s="388"/>
      <c r="K56" s="388"/>
      <c r="L56" s="388"/>
      <c r="M56" s="388"/>
      <c r="N56" s="388"/>
      <c r="O56" s="388"/>
      <c r="P56" s="388"/>
      <c r="Q56" s="388"/>
      <c r="R56" s="388"/>
      <c r="S56" s="388"/>
      <c r="T56" s="388"/>
      <c r="U56" s="388"/>
      <c r="V56" s="388"/>
      <c r="W56" s="388"/>
      <c r="X56" s="388"/>
      <c r="Y56" s="388"/>
      <c r="Z56" s="388"/>
      <c r="AA56" s="388"/>
      <c r="AB56" s="388"/>
      <c r="AC56" s="388"/>
      <c r="AD56" s="388"/>
      <c r="AE56" s="388"/>
      <c r="AF56" s="388"/>
      <c r="AG56" s="388"/>
      <c r="AH56" s="388"/>
      <c r="AI56" s="388"/>
      <c r="AJ56" s="388"/>
      <c r="AK56" s="388"/>
      <c r="AL56" s="388"/>
      <c r="AM56" s="388"/>
      <c r="AN56" s="388"/>
    </row>
    <row r="57" spans="2:40" s="8" customFormat="1" ht="13.15" customHeight="1" x14ac:dyDescent="0.2">
      <c r="B57" s="309" t="s">
        <v>1322</v>
      </c>
      <c r="C57" s="404"/>
      <c r="D57" s="372"/>
      <c r="E57" s="373"/>
      <c r="F57" s="373"/>
      <c r="G57" s="373"/>
      <c r="H57" s="373"/>
      <c r="I57" s="373"/>
      <c r="J57" s="373"/>
      <c r="K57" s="373"/>
      <c r="L57" s="373"/>
      <c r="M57" s="373"/>
      <c r="N57" s="373"/>
      <c r="O57" s="373"/>
      <c r="P57" s="373"/>
      <c r="Q57" s="373"/>
      <c r="R57" s="373"/>
      <c r="S57" s="373"/>
      <c r="T57" s="373"/>
      <c r="U57" s="373"/>
      <c r="V57" s="373"/>
      <c r="W57" s="373"/>
      <c r="X57" s="373"/>
      <c r="Y57" s="373"/>
      <c r="Z57" s="373"/>
      <c r="AA57" s="373"/>
      <c r="AB57" s="373"/>
      <c r="AC57" s="373"/>
      <c r="AD57" s="373"/>
      <c r="AE57" s="373"/>
      <c r="AF57" s="373"/>
      <c r="AG57" s="373"/>
      <c r="AH57" s="373"/>
      <c r="AI57" s="373"/>
      <c r="AJ57" s="373"/>
      <c r="AK57" s="373"/>
      <c r="AL57" s="373"/>
      <c r="AM57" s="373"/>
      <c r="AN57" s="373"/>
    </row>
    <row r="58" spans="2:40" ht="13.15" customHeight="1" outlineLevel="1" x14ac:dyDescent="0.2">
      <c r="B58" s="390" t="s">
        <v>802</v>
      </c>
      <c r="C58" s="399"/>
      <c r="D58" s="391"/>
      <c r="E58" s="388"/>
      <c r="F58" s="388"/>
      <c r="G58" s="388"/>
      <c r="H58" s="388"/>
      <c r="I58" s="388"/>
      <c r="J58" s="388"/>
      <c r="K58" s="388"/>
      <c r="L58" s="388"/>
      <c r="M58" s="388"/>
      <c r="N58" s="388"/>
      <c r="O58" s="388"/>
      <c r="P58" s="388"/>
      <c r="Q58" s="388"/>
      <c r="R58" s="388"/>
      <c r="S58" s="388"/>
      <c r="T58" s="388"/>
      <c r="U58" s="388"/>
      <c r="V58" s="388"/>
      <c r="W58" s="388"/>
      <c r="X58" s="388"/>
      <c r="Y58" s="388"/>
      <c r="Z58" s="388"/>
      <c r="AA58" s="388"/>
      <c r="AB58" s="388"/>
      <c r="AC58" s="388"/>
      <c r="AD58" s="388"/>
      <c r="AE58" s="388"/>
      <c r="AF58" s="388"/>
      <c r="AG58" s="388"/>
      <c r="AH58" s="388"/>
      <c r="AI58" s="388"/>
      <c r="AJ58" s="388"/>
      <c r="AK58" s="388"/>
      <c r="AL58" s="388"/>
      <c r="AM58" s="388"/>
      <c r="AN58" s="388"/>
    </row>
    <row r="59" spans="2:40" ht="13.15" customHeight="1" outlineLevel="1" x14ac:dyDescent="0.2">
      <c r="B59" s="390" t="s">
        <v>145</v>
      </c>
      <c r="C59" s="399"/>
      <c r="D59" s="391"/>
      <c r="E59" s="388"/>
      <c r="F59" s="388"/>
      <c r="G59" s="388"/>
      <c r="H59" s="388"/>
      <c r="I59" s="388"/>
      <c r="J59" s="388"/>
      <c r="K59" s="388"/>
      <c r="L59" s="388"/>
      <c r="M59" s="388"/>
      <c r="N59" s="388"/>
      <c r="O59" s="388"/>
      <c r="P59" s="388"/>
      <c r="Q59" s="388"/>
      <c r="R59" s="388"/>
      <c r="S59" s="388"/>
      <c r="T59" s="388"/>
      <c r="U59" s="388"/>
      <c r="V59" s="388"/>
      <c r="W59" s="388"/>
      <c r="X59" s="388"/>
      <c r="Y59" s="388"/>
      <c r="Z59" s="388"/>
      <c r="AA59" s="388"/>
      <c r="AB59" s="388"/>
      <c r="AC59" s="388"/>
      <c r="AD59" s="388"/>
      <c r="AE59" s="388"/>
      <c r="AF59" s="388"/>
      <c r="AG59" s="388"/>
      <c r="AH59" s="388"/>
      <c r="AI59" s="388"/>
      <c r="AJ59" s="388"/>
      <c r="AK59" s="388"/>
      <c r="AL59" s="388"/>
      <c r="AM59" s="388"/>
      <c r="AN59" s="388"/>
    </row>
    <row r="60" spans="2:40" s="8" customFormat="1" ht="13.15" customHeight="1" x14ac:dyDescent="0.2">
      <c r="B60" s="309" t="s">
        <v>1323</v>
      </c>
      <c r="C60" s="404"/>
      <c r="D60" s="372"/>
      <c r="E60" s="373"/>
      <c r="F60" s="373"/>
      <c r="G60" s="373"/>
      <c r="H60" s="373"/>
      <c r="I60" s="373"/>
      <c r="J60" s="373"/>
      <c r="K60" s="373"/>
      <c r="L60" s="373"/>
      <c r="M60" s="373"/>
      <c r="N60" s="373"/>
      <c r="O60" s="373"/>
      <c r="P60" s="373"/>
      <c r="Q60" s="373"/>
      <c r="R60" s="373"/>
      <c r="S60" s="373"/>
      <c r="T60" s="373"/>
      <c r="U60" s="373"/>
      <c r="V60" s="373"/>
      <c r="W60" s="373"/>
      <c r="X60" s="373"/>
      <c r="Y60" s="373"/>
      <c r="Z60" s="373"/>
      <c r="AA60" s="373"/>
      <c r="AB60" s="373"/>
      <c r="AC60" s="373"/>
      <c r="AD60" s="373"/>
      <c r="AE60" s="373"/>
      <c r="AF60" s="373"/>
      <c r="AG60" s="373"/>
      <c r="AH60" s="373"/>
      <c r="AI60" s="373"/>
      <c r="AJ60" s="373"/>
      <c r="AK60" s="373"/>
      <c r="AL60" s="373"/>
      <c r="AM60" s="373"/>
      <c r="AN60" s="373"/>
    </row>
    <row r="61" spans="2:40" ht="13.15" customHeight="1" outlineLevel="1" x14ac:dyDescent="0.2">
      <c r="B61" s="390" t="s">
        <v>1083</v>
      </c>
      <c r="C61" s="399"/>
      <c r="D61" s="391"/>
      <c r="E61" s="388"/>
      <c r="F61" s="388"/>
      <c r="G61" s="388"/>
      <c r="H61" s="388"/>
      <c r="I61" s="388"/>
      <c r="J61" s="388"/>
      <c r="K61" s="388"/>
      <c r="L61" s="388"/>
      <c r="M61" s="388"/>
      <c r="N61" s="388"/>
      <c r="O61" s="388"/>
      <c r="P61" s="388"/>
      <c r="Q61" s="388"/>
      <c r="R61" s="388"/>
      <c r="S61" s="388"/>
      <c r="T61" s="388"/>
      <c r="U61" s="388"/>
      <c r="V61" s="388"/>
      <c r="W61" s="388"/>
      <c r="X61" s="388"/>
      <c r="Y61" s="388"/>
      <c r="Z61" s="388"/>
      <c r="AA61" s="388"/>
      <c r="AB61" s="388"/>
      <c r="AC61" s="388"/>
      <c r="AD61" s="388"/>
      <c r="AE61" s="388"/>
      <c r="AF61" s="388"/>
      <c r="AG61" s="388"/>
      <c r="AH61" s="388"/>
      <c r="AI61" s="388"/>
      <c r="AJ61" s="388"/>
      <c r="AK61" s="388"/>
      <c r="AL61" s="388"/>
      <c r="AM61" s="388"/>
      <c r="AN61" s="388"/>
    </row>
    <row r="62" spans="2:40" ht="13.15" customHeight="1" outlineLevel="1" x14ac:dyDescent="0.2">
      <c r="B62" s="390" t="s">
        <v>1085</v>
      </c>
      <c r="C62" s="399"/>
      <c r="D62" s="391"/>
      <c r="E62" s="388"/>
      <c r="F62" s="388"/>
      <c r="G62" s="388"/>
      <c r="H62" s="388"/>
      <c r="I62" s="388"/>
      <c r="J62" s="388"/>
      <c r="K62" s="388"/>
      <c r="L62" s="388"/>
      <c r="M62" s="388"/>
      <c r="N62" s="388"/>
      <c r="O62" s="388"/>
      <c r="P62" s="388"/>
      <c r="Q62" s="388"/>
      <c r="R62" s="388"/>
      <c r="S62" s="388"/>
      <c r="T62" s="388"/>
      <c r="U62" s="388"/>
      <c r="V62" s="388"/>
      <c r="W62" s="388"/>
      <c r="X62" s="388"/>
      <c r="Y62" s="388"/>
      <c r="Z62" s="388"/>
      <c r="AA62" s="388"/>
      <c r="AB62" s="388"/>
      <c r="AC62" s="388"/>
      <c r="AD62" s="388"/>
      <c r="AE62" s="388"/>
      <c r="AF62" s="388"/>
      <c r="AG62" s="388"/>
      <c r="AH62" s="388"/>
      <c r="AI62" s="388"/>
      <c r="AJ62" s="388"/>
      <c r="AK62" s="388"/>
      <c r="AL62" s="388"/>
      <c r="AM62" s="388"/>
      <c r="AN62" s="388"/>
    </row>
    <row r="64" spans="2:40" s="8" customFormat="1" ht="13.15" customHeight="1" x14ac:dyDescent="0.2">
      <c r="B64" s="374" t="s">
        <v>1324</v>
      </c>
      <c r="C64" s="406"/>
      <c r="D64" s="374"/>
      <c r="E64" s="375"/>
      <c r="F64" s="375"/>
      <c r="G64" s="375"/>
      <c r="H64" s="375"/>
      <c r="I64" s="375"/>
      <c r="J64" s="375"/>
      <c r="K64" s="375"/>
      <c r="L64" s="375"/>
      <c r="M64" s="375"/>
      <c r="N64" s="375"/>
      <c r="O64" s="375"/>
      <c r="P64" s="375"/>
      <c r="Q64" s="375"/>
      <c r="R64" s="375"/>
      <c r="S64" s="375"/>
      <c r="T64" s="375"/>
      <c r="U64" s="375"/>
      <c r="V64" s="375"/>
      <c r="W64" s="375"/>
      <c r="X64" s="375"/>
      <c r="Y64" s="375"/>
      <c r="Z64" s="375"/>
      <c r="AA64" s="375"/>
      <c r="AB64" s="375"/>
      <c r="AC64" s="375"/>
      <c r="AD64" s="375"/>
      <c r="AE64" s="375"/>
      <c r="AF64" s="375"/>
      <c r="AG64" s="375"/>
      <c r="AH64" s="375"/>
      <c r="AI64" s="375"/>
      <c r="AJ64" s="375"/>
      <c r="AK64" s="375"/>
      <c r="AL64" s="375"/>
      <c r="AM64" s="375"/>
      <c r="AN64" s="375"/>
    </row>
    <row r="65" spans="2:40" s="8" customFormat="1" ht="13.15" customHeight="1" x14ac:dyDescent="0.2">
      <c r="B65" s="374" t="s">
        <v>1325</v>
      </c>
      <c r="C65" s="406"/>
      <c r="D65" s="374"/>
      <c r="E65" s="375"/>
      <c r="F65" s="375"/>
      <c r="G65" s="375"/>
      <c r="H65" s="375"/>
      <c r="I65" s="375"/>
      <c r="J65" s="375"/>
      <c r="K65" s="375"/>
      <c r="L65" s="375"/>
      <c r="M65" s="375"/>
      <c r="N65" s="375"/>
      <c r="O65" s="375"/>
      <c r="P65" s="375"/>
      <c r="Q65" s="375"/>
      <c r="R65" s="375"/>
      <c r="S65" s="375"/>
      <c r="T65" s="375"/>
      <c r="U65" s="375"/>
      <c r="V65" s="375"/>
      <c r="W65" s="375"/>
      <c r="X65" s="375"/>
      <c r="Y65" s="375"/>
      <c r="Z65" s="375"/>
      <c r="AA65" s="375"/>
      <c r="AB65" s="375"/>
      <c r="AC65" s="375"/>
      <c r="AD65" s="375"/>
      <c r="AE65" s="375"/>
      <c r="AF65" s="375"/>
      <c r="AG65" s="375"/>
      <c r="AH65" s="375"/>
      <c r="AI65" s="375"/>
      <c r="AJ65" s="375"/>
      <c r="AK65" s="375"/>
      <c r="AL65" s="375"/>
      <c r="AM65" s="375"/>
      <c r="AN65" s="375"/>
    </row>
    <row r="66" spans="2:40" s="8" customFormat="1" ht="13.15" customHeight="1" x14ac:dyDescent="0.2">
      <c r="B66" s="374" t="s">
        <v>1326</v>
      </c>
      <c r="C66" s="406"/>
      <c r="D66" s="374"/>
      <c r="E66" s="375"/>
      <c r="F66" s="375"/>
      <c r="G66" s="375"/>
      <c r="H66" s="375"/>
      <c r="I66" s="375"/>
      <c r="J66" s="375"/>
      <c r="K66" s="375"/>
      <c r="L66" s="375"/>
      <c r="M66" s="375"/>
      <c r="N66" s="375"/>
      <c r="O66" s="375"/>
      <c r="P66" s="375"/>
      <c r="Q66" s="375"/>
      <c r="R66" s="375"/>
      <c r="S66" s="375"/>
      <c r="T66" s="375"/>
      <c r="U66" s="375"/>
      <c r="V66" s="375"/>
      <c r="W66" s="375"/>
      <c r="X66" s="375"/>
      <c r="Y66" s="375"/>
      <c r="Z66" s="375"/>
      <c r="AA66" s="375"/>
      <c r="AB66" s="375"/>
      <c r="AC66" s="375"/>
      <c r="AD66" s="375"/>
      <c r="AE66" s="375"/>
      <c r="AF66" s="375"/>
      <c r="AG66" s="375"/>
      <c r="AH66" s="375"/>
      <c r="AI66" s="375"/>
      <c r="AJ66" s="375"/>
      <c r="AK66" s="375"/>
      <c r="AL66" s="375"/>
      <c r="AM66" s="375"/>
      <c r="AN66" s="375"/>
    </row>
    <row r="67" spans="2:40" ht="13.15" customHeight="1" x14ac:dyDescent="0.2">
      <c r="E67" s="392"/>
    </row>
    <row r="68" spans="2:40" s="8" customFormat="1" ht="13.15" customHeight="1" x14ac:dyDescent="0.2">
      <c r="B68" s="376" t="s">
        <v>1327</v>
      </c>
      <c r="C68" s="399"/>
      <c r="D68" s="169" t="s">
        <v>1309</v>
      </c>
      <c r="E68" s="169" t="s">
        <v>1040</v>
      </c>
      <c r="F68" s="169" t="s">
        <v>691</v>
      </c>
      <c r="G68" s="169" t="s">
        <v>692</v>
      </c>
      <c r="H68" s="169" t="s">
        <v>693</v>
      </c>
      <c r="I68" s="169" t="s">
        <v>694</v>
      </c>
      <c r="J68" s="169" t="s">
        <v>695</v>
      </c>
      <c r="K68" s="169" t="s">
        <v>696</v>
      </c>
      <c r="L68" s="169" t="s">
        <v>697</v>
      </c>
      <c r="M68" s="169" t="s">
        <v>698</v>
      </c>
      <c r="N68" s="169" t="s">
        <v>699</v>
      </c>
      <c r="O68" s="169" t="s">
        <v>700</v>
      </c>
      <c r="P68" s="169" t="s">
        <v>701</v>
      </c>
      <c r="Q68" s="169" t="s">
        <v>702</v>
      </c>
      <c r="R68" s="169" t="s">
        <v>703</v>
      </c>
      <c r="S68" s="169" t="s">
        <v>704</v>
      </c>
      <c r="T68" s="169" t="s">
        <v>705</v>
      </c>
      <c r="U68" s="169" t="s">
        <v>706</v>
      </c>
      <c r="V68" s="169" t="s">
        <v>707</v>
      </c>
      <c r="W68" s="169" t="s">
        <v>708</v>
      </c>
      <c r="X68" s="169" t="s">
        <v>709</v>
      </c>
      <c r="Y68" s="169" t="s">
        <v>710</v>
      </c>
      <c r="Z68" s="169" t="s">
        <v>711</v>
      </c>
      <c r="AA68" s="169" t="s">
        <v>712</v>
      </c>
      <c r="AB68" s="169" t="s">
        <v>713</v>
      </c>
      <c r="AC68" s="169" t="s">
        <v>714</v>
      </c>
      <c r="AD68" s="169" t="s">
        <v>715</v>
      </c>
      <c r="AE68" s="169" t="s">
        <v>716</v>
      </c>
      <c r="AF68" s="169" t="s">
        <v>717</v>
      </c>
      <c r="AG68" s="169" t="s">
        <v>718</v>
      </c>
      <c r="AH68" s="169" t="s">
        <v>719</v>
      </c>
      <c r="AI68" s="169" t="s">
        <v>720</v>
      </c>
      <c r="AJ68" s="169" t="s">
        <v>721</v>
      </c>
      <c r="AK68" s="169" t="s">
        <v>722</v>
      </c>
      <c r="AL68" s="169" t="s">
        <v>723</v>
      </c>
      <c r="AM68" s="169" t="s">
        <v>724</v>
      </c>
      <c r="AN68" s="169" t="s">
        <v>725</v>
      </c>
    </row>
    <row r="69" spans="2:40" s="8" customFormat="1" ht="13.15" customHeight="1" x14ac:dyDescent="0.2">
      <c r="B69" s="309" t="s">
        <v>1328</v>
      </c>
      <c r="C69" s="404"/>
      <c r="D69" s="377"/>
      <c r="E69" s="378"/>
      <c r="F69" s="373"/>
      <c r="G69" s="373"/>
      <c r="H69" s="373"/>
      <c r="I69" s="373"/>
      <c r="J69" s="373"/>
      <c r="K69" s="373"/>
      <c r="L69" s="373"/>
      <c r="M69" s="373"/>
      <c r="N69" s="373"/>
      <c r="O69" s="373"/>
      <c r="P69" s="373"/>
      <c r="Q69" s="373"/>
      <c r="R69" s="373"/>
      <c r="S69" s="373"/>
      <c r="T69" s="373"/>
      <c r="U69" s="373"/>
      <c r="V69" s="373"/>
      <c r="W69" s="373"/>
      <c r="X69" s="373"/>
      <c r="Y69" s="373"/>
      <c r="Z69" s="373"/>
      <c r="AA69" s="373"/>
      <c r="AB69" s="373"/>
      <c r="AC69" s="373"/>
      <c r="AD69" s="373"/>
      <c r="AE69" s="373"/>
      <c r="AF69" s="373"/>
      <c r="AG69" s="373"/>
      <c r="AH69" s="373"/>
      <c r="AI69" s="373"/>
      <c r="AJ69" s="373"/>
      <c r="AK69" s="373"/>
      <c r="AL69" s="373"/>
      <c r="AM69" s="373"/>
      <c r="AN69" s="373"/>
    </row>
    <row r="70" spans="2:40" s="8" customFormat="1" ht="13.15" customHeight="1" x14ac:dyDescent="0.2">
      <c r="B70" s="309" t="s">
        <v>1329</v>
      </c>
      <c r="C70" s="404"/>
      <c r="D70" s="377"/>
      <c r="E70" s="378"/>
      <c r="F70" s="373"/>
      <c r="G70" s="373"/>
      <c r="H70" s="373"/>
      <c r="I70" s="373"/>
      <c r="J70" s="373"/>
      <c r="K70" s="373"/>
      <c r="L70" s="373"/>
      <c r="M70" s="373"/>
      <c r="N70" s="373"/>
      <c r="O70" s="373"/>
      <c r="P70" s="373"/>
      <c r="Q70" s="373"/>
      <c r="R70" s="373"/>
      <c r="S70" s="373"/>
      <c r="T70" s="373"/>
      <c r="U70" s="373"/>
      <c r="V70" s="373"/>
      <c r="W70" s="373"/>
      <c r="X70" s="373"/>
      <c r="Y70" s="373"/>
      <c r="Z70" s="373"/>
      <c r="AA70" s="373"/>
      <c r="AB70" s="373"/>
      <c r="AC70" s="373"/>
      <c r="AD70" s="373"/>
      <c r="AE70" s="373"/>
      <c r="AF70" s="373"/>
      <c r="AG70" s="373"/>
      <c r="AH70" s="373"/>
      <c r="AI70" s="373"/>
      <c r="AJ70" s="373"/>
      <c r="AK70" s="373"/>
      <c r="AL70" s="373"/>
      <c r="AM70" s="373"/>
      <c r="AN70" s="373"/>
    </row>
    <row r="71" spans="2:40" s="8" customFormat="1" ht="13.15" customHeight="1" x14ac:dyDescent="0.2">
      <c r="B71" s="309" t="s">
        <v>1330</v>
      </c>
      <c r="C71" s="404"/>
      <c r="D71" s="377"/>
      <c r="E71" s="378"/>
      <c r="F71" s="378"/>
      <c r="G71" s="378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8"/>
      <c r="S71" s="378"/>
      <c r="T71" s="378"/>
      <c r="U71" s="378"/>
      <c r="V71" s="378"/>
      <c r="W71" s="378"/>
      <c r="X71" s="378"/>
      <c r="Y71" s="378"/>
      <c r="Z71" s="378"/>
      <c r="AA71" s="378"/>
      <c r="AB71" s="378"/>
      <c r="AC71" s="378"/>
      <c r="AD71" s="378"/>
      <c r="AE71" s="378"/>
      <c r="AF71" s="378"/>
      <c r="AG71" s="378"/>
      <c r="AH71" s="378"/>
      <c r="AI71" s="378"/>
      <c r="AJ71" s="378"/>
      <c r="AK71" s="378"/>
      <c r="AL71" s="378"/>
      <c r="AM71" s="378"/>
      <c r="AN71" s="378"/>
    </row>
    <row r="72" spans="2:40" ht="13.15" customHeight="1" outlineLevel="1" x14ac:dyDescent="0.2">
      <c r="B72" s="390" t="s">
        <v>847</v>
      </c>
      <c r="C72" s="399"/>
      <c r="D72" s="285"/>
      <c r="E72" s="393"/>
      <c r="F72" s="388"/>
      <c r="G72" s="388"/>
      <c r="H72" s="388"/>
      <c r="I72" s="388"/>
      <c r="J72" s="388"/>
      <c r="K72" s="388"/>
      <c r="L72" s="388"/>
      <c r="M72" s="388"/>
      <c r="N72" s="388"/>
      <c r="O72" s="388"/>
      <c r="P72" s="388"/>
      <c r="Q72" s="388"/>
      <c r="R72" s="388"/>
      <c r="S72" s="388"/>
      <c r="T72" s="388"/>
      <c r="U72" s="388"/>
      <c r="V72" s="388"/>
      <c r="W72" s="388"/>
      <c r="X72" s="388"/>
      <c r="Y72" s="388"/>
      <c r="Z72" s="388"/>
      <c r="AA72" s="388"/>
      <c r="AB72" s="388"/>
      <c r="AC72" s="388"/>
      <c r="AD72" s="388"/>
      <c r="AE72" s="388"/>
      <c r="AF72" s="388"/>
      <c r="AG72" s="388"/>
      <c r="AH72" s="388"/>
      <c r="AI72" s="388"/>
      <c r="AJ72" s="388"/>
      <c r="AK72" s="388"/>
      <c r="AL72" s="388"/>
      <c r="AM72" s="388"/>
      <c r="AN72" s="388"/>
    </row>
    <row r="73" spans="2:40" ht="13.15" customHeight="1" outlineLevel="1" x14ac:dyDescent="0.2">
      <c r="B73" s="390" t="s">
        <v>922</v>
      </c>
      <c r="C73" s="399"/>
      <c r="D73" s="285"/>
      <c r="E73" s="393"/>
      <c r="F73" s="388"/>
      <c r="G73" s="388"/>
      <c r="H73" s="388"/>
      <c r="I73" s="388"/>
      <c r="J73" s="388"/>
      <c r="K73" s="388"/>
      <c r="L73" s="388"/>
      <c r="M73" s="388"/>
      <c r="N73" s="388"/>
      <c r="O73" s="388"/>
      <c r="P73" s="388"/>
      <c r="Q73" s="388"/>
      <c r="R73" s="388"/>
      <c r="S73" s="388"/>
      <c r="T73" s="388"/>
      <c r="U73" s="388"/>
      <c r="V73" s="388"/>
      <c r="W73" s="388"/>
      <c r="X73" s="388"/>
      <c r="Y73" s="388"/>
      <c r="Z73" s="388"/>
      <c r="AA73" s="388"/>
      <c r="AB73" s="388"/>
      <c r="AC73" s="388"/>
      <c r="AD73" s="388"/>
      <c r="AE73" s="388"/>
      <c r="AF73" s="388"/>
      <c r="AG73" s="388"/>
      <c r="AH73" s="388"/>
      <c r="AI73" s="388"/>
      <c r="AJ73" s="388"/>
      <c r="AK73" s="388"/>
      <c r="AL73" s="388"/>
      <c r="AM73" s="388"/>
      <c r="AN73" s="388"/>
    </row>
    <row r="74" spans="2:40" ht="13.15" customHeight="1" outlineLevel="1" x14ac:dyDescent="0.2">
      <c r="B74" s="390" t="s">
        <v>852</v>
      </c>
      <c r="C74" s="399"/>
      <c r="D74" s="285"/>
      <c r="E74" s="393"/>
      <c r="F74" s="388"/>
      <c r="G74" s="388"/>
      <c r="H74" s="388"/>
      <c r="I74" s="388"/>
      <c r="J74" s="388"/>
      <c r="K74" s="388"/>
      <c r="L74" s="388"/>
      <c r="M74" s="388"/>
      <c r="N74" s="388"/>
      <c r="O74" s="388"/>
      <c r="P74" s="388"/>
      <c r="Q74" s="388"/>
      <c r="R74" s="388"/>
      <c r="S74" s="388"/>
      <c r="T74" s="388"/>
      <c r="U74" s="388"/>
      <c r="V74" s="388"/>
      <c r="W74" s="388"/>
      <c r="X74" s="388"/>
      <c r="Y74" s="388"/>
      <c r="Z74" s="388"/>
      <c r="AA74" s="388"/>
      <c r="AB74" s="388"/>
      <c r="AC74" s="388"/>
      <c r="AD74" s="388"/>
      <c r="AE74" s="388"/>
      <c r="AF74" s="388"/>
      <c r="AG74" s="388"/>
      <c r="AH74" s="388"/>
      <c r="AI74" s="388"/>
      <c r="AJ74" s="388"/>
      <c r="AK74" s="388"/>
      <c r="AL74" s="388"/>
      <c r="AM74" s="388"/>
      <c r="AN74" s="388"/>
    </row>
    <row r="75" spans="2:40" ht="13.15" customHeight="1" outlineLevel="1" x14ac:dyDescent="0.2">
      <c r="B75" s="390" t="s">
        <v>924</v>
      </c>
      <c r="C75" s="399"/>
      <c r="D75" s="285"/>
      <c r="E75" s="393"/>
      <c r="F75" s="388"/>
      <c r="G75" s="388"/>
      <c r="H75" s="388"/>
      <c r="I75" s="388"/>
      <c r="J75" s="388"/>
      <c r="K75" s="388"/>
      <c r="L75" s="388"/>
      <c r="M75" s="388"/>
      <c r="N75" s="388"/>
      <c r="O75" s="388"/>
      <c r="P75" s="388"/>
      <c r="Q75" s="388"/>
      <c r="R75" s="388"/>
      <c r="S75" s="388"/>
      <c r="T75" s="388"/>
      <c r="U75" s="388"/>
      <c r="V75" s="388"/>
      <c r="W75" s="388"/>
      <c r="X75" s="388"/>
      <c r="Y75" s="388"/>
      <c r="Z75" s="388"/>
      <c r="AA75" s="388"/>
      <c r="AB75" s="388"/>
      <c r="AC75" s="388"/>
      <c r="AD75" s="388"/>
      <c r="AE75" s="388"/>
      <c r="AF75" s="388"/>
      <c r="AG75" s="388"/>
      <c r="AH75" s="388"/>
      <c r="AI75" s="388"/>
      <c r="AJ75" s="388"/>
      <c r="AK75" s="388"/>
      <c r="AL75" s="388"/>
      <c r="AM75" s="388"/>
      <c r="AN75" s="388"/>
    </row>
    <row r="76" spans="2:40" ht="13.15" customHeight="1" outlineLevel="1" x14ac:dyDescent="0.2">
      <c r="B76" s="390" t="s">
        <v>925</v>
      </c>
      <c r="C76" s="399"/>
      <c r="D76" s="285"/>
      <c r="E76" s="393"/>
      <c r="F76" s="388"/>
      <c r="G76" s="388"/>
      <c r="H76" s="388"/>
      <c r="I76" s="388"/>
      <c r="J76" s="388"/>
      <c r="K76" s="388"/>
      <c r="L76" s="388"/>
      <c r="M76" s="388"/>
      <c r="N76" s="388"/>
      <c r="O76" s="388"/>
      <c r="P76" s="388"/>
      <c r="Q76" s="388"/>
      <c r="R76" s="388"/>
      <c r="S76" s="388"/>
      <c r="T76" s="388"/>
      <c r="U76" s="388"/>
      <c r="V76" s="388"/>
      <c r="W76" s="388"/>
      <c r="X76" s="388"/>
      <c r="Y76" s="388"/>
      <c r="Z76" s="388"/>
      <c r="AA76" s="388"/>
      <c r="AB76" s="388"/>
      <c r="AC76" s="388"/>
      <c r="AD76" s="388"/>
      <c r="AE76" s="388"/>
      <c r="AF76" s="388"/>
      <c r="AG76" s="388"/>
      <c r="AH76" s="388"/>
      <c r="AI76" s="388"/>
      <c r="AJ76" s="388"/>
      <c r="AK76" s="388"/>
      <c r="AL76" s="388"/>
      <c r="AM76" s="388"/>
      <c r="AN76" s="388"/>
    </row>
    <row r="77" spans="2:40" ht="13.15" customHeight="1" outlineLevel="1" x14ac:dyDescent="0.2">
      <c r="B77" s="390" t="s">
        <v>926</v>
      </c>
      <c r="C77" s="399"/>
      <c r="D77" s="285"/>
      <c r="E77" s="393"/>
      <c r="F77" s="388"/>
      <c r="G77" s="388"/>
      <c r="H77" s="388"/>
      <c r="I77" s="388"/>
      <c r="J77" s="388"/>
      <c r="K77" s="388"/>
      <c r="L77" s="388"/>
      <c r="M77" s="388"/>
      <c r="N77" s="388"/>
      <c r="O77" s="388"/>
      <c r="P77" s="388"/>
      <c r="Q77" s="388"/>
      <c r="R77" s="388"/>
      <c r="S77" s="388"/>
      <c r="T77" s="388"/>
      <c r="U77" s="388"/>
      <c r="V77" s="388"/>
      <c r="W77" s="388"/>
      <c r="X77" s="388"/>
      <c r="Y77" s="388"/>
      <c r="Z77" s="388"/>
      <c r="AA77" s="388"/>
      <c r="AB77" s="388"/>
      <c r="AC77" s="388"/>
      <c r="AD77" s="388"/>
      <c r="AE77" s="388"/>
      <c r="AF77" s="388"/>
      <c r="AG77" s="388"/>
      <c r="AH77" s="388"/>
      <c r="AI77" s="388"/>
      <c r="AJ77" s="388"/>
      <c r="AK77" s="388"/>
      <c r="AL77" s="388"/>
      <c r="AM77" s="388"/>
      <c r="AN77" s="388"/>
    </row>
    <row r="78" spans="2:40" ht="13.15" customHeight="1" outlineLevel="1" x14ac:dyDescent="0.2">
      <c r="B78" s="390" t="s">
        <v>1331</v>
      </c>
      <c r="C78" s="399"/>
      <c r="D78" s="285"/>
      <c r="E78" s="393"/>
      <c r="F78" s="388"/>
      <c r="G78" s="388"/>
      <c r="H78" s="388"/>
      <c r="I78" s="388"/>
      <c r="J78" s="388"/>
      <c r="K78" s="388"/>
      <c r="L78" s="388"/>
      <c r="M78" s="388"/>
      <c r="N78" s="388"/>
      <c r="O78" s="388"/>
      <c r="P78" s="388"/>
      <c r="Q78" s="388"/>
      <c r="R78" s="388"/>
      <c r="S78" s="388"/>
      <c r="T78" s="388"/>
      <c r="U78" s="388"/>
      <c r="V78" s="388"/>
      <c r="W78" s="388"/>
      <c r="X78" s="388"/>
      <c r="Y78" s="388"/>
      <c r="Z78" s="388"/>
      <c r="AA78" s="388"/>
      <c r="AB78" s="388"/>
      <c r="AC78" s="388"/>
      <c r="AD78" s="388"/>
      <c r="AE78" s="388"/>
      <c r="AF78" s="388"/>
      <c r="AG78" s="388"/>
      <c r="AH78" s="388"/>
      <c r="AI78" s="388"/>
      <c r="AJ78" s="388"/>
      <c r="AK78" s="388"/>
      <c r="AL78" s="388"/>
      <c r="AM78" s="388"/>
      <c r="AN78" s="388"/>
    </row>
    <row r="79" spans="2:40" ht="13.15" customHeight="1" outlineLevel="1" x14ac:dyDescent="0.2">
      <c r="B79" s="390" t="s">
        <v>928</v>
      </c>
      <c r="C79" s="399"/>
      <c r="D79" s="285"/>
      <c r="E79" s="393"/>
      <c r="F79" s="388"/>
      <c r="G79" s="388"/>
      <c r="H79" s="388"/>
      <c r="I79" s="388"/>
      <c r="J79" s="388"/>
      <c r="K79" s="388"/>
      <c r="L79" s="388"/>
      <c r="M79" s="388"/>
      <c r="N79" s="388"/>
      <c r="O79" s="388"/>
      <c r="P79" s="388"/>
      <c r="Q79" s="388"/>
      <c r="R79" s="388"/>
      <c r="S79" s="388"/>
      <c r="T79" s="388"/>
      <c r="U79" s="388"/>
      <c r="V79" s="388"/>
      <c r="W79" s="388"/>
      <c r="X79" s="388"/>
      <c r="Y79" s="388"/>
      <c r="Z79" s="388"/>
      <c r="AA79" s="388"/>
      <c r="AB79" s="388"/>
      <c r="AC79" s="388"/>
      <c r="AD79" s="388"/>
      <c r="AE79" s="388"/>
      <c r="AF79" s="388"/>
      <c r="AG79" s="388"/>
      <c r="AH79" s="388"/>
      <c r="AI79" s="388"/>
      <c r="AJ79" s="388"/>
      <c r="AK79" s="388"/>
      <c r="AL79" s="388"/>
      <c r="AM79" s="388"/>
      <c r="AN79" s="388"/>
    </row>
    <row r="80" spans="2:40" ht="13.15" customHeight="1" outlineLevel="1" x14ac:dyDescent="0.2">
      <c r="B80" s="390" t="s">
        <v>929</v>
      </c>
      <c r="C80" s="399"/>
      <c r="D80" s="285"/>
      <c r="E80" s="393"/>
      <c r="F80" s="388"/>
      <c r="G80" s="388"/>
      <c r="H80" s="388"/>
      <c r="I80" s="388"/>
      <c r="J80" s="388"/>
      <c r="K80" s="388"/>
      <c r="L80" s="388"/>
      <c r="M80" s="388"/>
      <c r="N80" s="388"/>
      <c r="O80" s="388"/>
      <c r="P80" s="388"/>
      <c r="Q80" s="388"/>
      <c r="R80" s="388"/>
      <c r="S80" s="388"/>
      <c r="T80" s="388"/>
      <c r="U80" s="388"/>
      <c r="V80" s="388"/>
      <c r="W80" s="388"/>
      <c r="X80" s="388"/>
      <c r="Y80" s="388"/>
      <c r="Z80" s="388"/>
      <c r="AA80" s="388"/>
      <c r="AB80" s="388"/>
      <c r="AC80" s="388"/>
      <c r="AD80" s="388"/>
      <c r="AE80" s="388"/>
      <c r="AF80" s="388"/>
      <c r="AG80" s="388"/>
      <c r="AH80" s="388"/>
      <c r="AI80" s="388"/>
      <c r="AJ80" s="388"/>
      <c r="AK80" s="388"/>
      <c r="AL80" s="388"/>
      <c r="AM80" s="388"/>
      <c r="AN80" s="388"/>
    </row>
    <row r="81" spans="2:40" ht="13.15" customHeight="1" outlineLevel="1" x14ac:dyDescent="0.2">
      <c r="B81" s="390" t="s">
        <v>931</v>
      </c>
      <c r="C81" s="399"/>
      <c r="D81" s="285"/>
      <c r="E81" s="393"/>
      <c r="F81" s="388"/>
      <c r="G81" s="388"/>
      <c r="H81" s="388"/>
      <c r="I81" s="388"/>
      <c r="J81" s="388"/>
      <c r="K81" s="388"/>
      <c r="L81" s="388"/>
      <c r="M81" s="388"/>
      <c r="N81" s="388"/>
      <c r="O81" s="388"/>
      <c r="P81" s="388"/>
      <c r="Q81" s="388"/>
      <c r="R81" s="388"/>
      <c r="S81" s="388"/>
      <c r="T81" s="388"/>
      <c r="U81" s="388"/>
      <c r="V81" s="388"/>
      <c r="W81" s="388"/>
      <c r="X81" s="388"/>
      <c r="Y81" s="388"/>
      <c r="Z81" s="388"/>
      <c r="AA81" s="388"/>
      <c r="AB81" s="388"/>
      <c r="AC81" s="388"/>
      <c r="AD81" s="388"/>
      <c r="AE81" s="388"/>
      <c r="AF81" s="388"/>
      <c r="AG81" s="388"/>
      <c r="AH81" s="388"/>
      <c r="AI81" s="388"/>
      <c r="AJ81" s="388"/>
      <c r="AK81" s="388"/>
      <c r="AL81" s="388"/>
      <c r="AM81" s="388"/>
      <c r="AN81" s="388"/>
    </row>
    <row r="82" spans="2:40" ht="13.15" customHeight="1" outlineLevel="1" x14ac:dyDescent="0.2">
      <c r="B82" s="390" t="s">
        <v>932</v>
      </c>
      <c r="C82" s="399"/>
      <c r="D82" s="285"/>
      <c r="E82" s="393"/>
      <c r="F82" s="388"/>
      <c r="G82" s="388"/>
      <c r="H82" s="388"/>
      <c r="I82" s="388"/>
      <c r="J82" s="388"/>
      <c r="K82" s="388"/>
      <c r="L82" s="388"/>
      <c r="M82" s="388"/>
      <c r="N82" s="388"/>
      <c r="O82" s="388"/>
      <c r="P82" s="388"/>
      <c r="Q82" s="388"/>
      <c r="R82" s="388"/>
      <c r="S82" s="388"/>
      <c r="T82" s="388"/>
      <c r="U82" s="388"/>
      <c r="V82" s="388"/>
      <c r="W82" s="388"/>
      <c r="X82" s="388"/>
      <c r="Y82" s="388"/>
      <c r="Z82" s="388"/>
      <c r="AA82" s="388"/>
      <c r="AB82" s="388"/>
      <c r="AC82" s="388"/>
      <c r="AD82" s="388"/>
      <c r="AE82" s="388"/>
      <c r="AF82" s="388"/>
      <c r="AG82" s="388"/>
      <c r="AH82" s="388"/>
      <c r="AI82" s="388"/>
      <c r="AJ82" s="388"/>
      <c r="AK82" s="388"/>
      <c r="AL82" s="388"/>
      <c r="AM82" s="388"/>
      <c r="AN82" s="388"/>
    </row>
    <row r="83" spans="2:40" ht="13.15" customHeight="1" outlineLevel="1" x14ac:dyDescent="0.2">
      <c r="B83" s="390" t="s">
        <v>933</v>
      </c>
      <c r="C83" s="399"/>
      <c r="D83" s="285"/>
      <c r="E83" s="393"/>
      <c r="F83" s="388"/>
      <c r="G83" s="388"/>
      <c r="H83" s="388"/>
      <c r="I83" s="388"/>
      <c r="J83" s="388"/>
      <c r="K83" s="388"/>
      <c r="L83" s="388"/>
      <c r="M83" s="388"/>
      <c r="N83" s="388"/>
      <c r="O83" s="388"/>
      <c r="P83" s="388"/>
      <c r="Q83" s="388"/>
      <c r="R83" s="388"/>
      <c r="S83" s="388"/>
      <c r="T83" s="388"/>
      <c r="U83" s="388"/>
      <c r="V83" s="388"/>
      <c r="W83" s="388"/>
      <c r="X83" s="388"/>
      <c r="Y83" s="388"/>
      <c r="Z83" s="388"/>
      <c r="AA83" s="388"/>
      <c r="AB83" s="388"/>
      <c r="AC83" s="388"/>
      <c r="AD83" s="388"/>
      <c r="AE83" s="388"/>
      <c r="AF83" s="388"/>
      <c r="AG83" s="388"/>
      <c r="AH83" s="388"/>
      <c r="AI83" s="388"/>
      <c r="AJ83" s="388"/>
      <c r="AK83" s="388"/>
      <c r="AL83" s="388"/>
      <c r="AM83" s="388"/>
      <c r="AN83" s="388"/>
    </row>
    <row r="84" spans="2:40" ht="13.15" customHeight="1" outlineLevel="1" x14ac:dyDescent="0.2">
      <c r="B84" s="390" t="s">
        <v>934</v>
      </c>
      <c r="C84" s="399"/>
      <c r="D84" s="285"/>
      <c r="E84" s="393"/>
      <c r="F84" s="388"/>
      <c r="G84" s="388"/>
      <c r="H84" s="388"/>
      <c r="I84" s="388"/>
      <c r="J84" s="388"/>
      <c r="K84" s="388"/>
      <c r="L84" s="388"/>
      <c r="M84" s="388"/>
      <c r="N84" s="388"/>
      <c r="O84" s="388"/>
      <c r="P84" s="388"/>
      <c r="Q84" s="388"/>
      <c r="R84" s="388"/>
      <c r="S84" s="388"/>
      <c r="T84" s="388"/>
      <c r="U84" s="388"/>
      <c r="V84" s="388"/>
      <c r="W84" s="388"/>
      <c r="X84" s="388"/>
      <c r="Y84" s="388"/>
      <c r="Z84" s="388"/>
      <c r="AA84" s="388"/>
      <c r="AB84" s="388"/>
      <c r="AC84" s="388"/>
      <c r="AD84" s="388"/>
      <c r="AE84" s="388"/>
      <c r="AF84" s="388"/>
      <c r="AG84" s="388"/>
      <c r="AH84" s="388"/>
      <c r="AI84" s="388"/>
      <c r="AJ84" s="388"/>
      <c r="AK84" s="388"/>
      <c r="AL84" s="388"/>
      <c r="AM84" s="388"/>
      <c r="AN84" s="388"/>
    </row>
    <row r="85" spans="2:40" ht="13.15" customHeight="1" outlineLevel="1" x14ac:dyDescent="0.2">
      <c r="B85" s="390" t="s">
        <v>935</v>
      </c>
      <c r="C85" s="399"/>
      <c r="D85" s="285"/>
      <c r="E85" s="393"/>
      <c r="F85" s="388"/>
      <c r="G85" s="388"/>
      <c r="H85" s="388"/>
      <c r="I85" s="388"/>
      <c r="J85" s="388"/>
      <c r="K85" s="388"/>
      <c r="L85" s="388"/>
      <c r="M85" s="388"/>
      <c r="N85" s="388"/>
      <c r="O85" s="388"/>
      <c r="P85" s="388"/>
      <c r="Q85" s="388"/>
      <c r="R85" s="388"/>
      <c r="S85" s="388"/>
      <c r="T85" s="388"/>
      <c r="U85" s="388"/>
      <c r="V85" s="388"/>
      <c r="W85" s="388"/>
      <c r="X85" s="388"/>
      <c r="Y85" s="388"/>
      <c r="Z85" s="388"/>
      <c r="AA85" s="388"/>
      <c r="AB85" s="388"/>
      <c r="AC85" s="388"/>
      <c r="AD85" s="388"/>
      <c r="AE85" s="388"/>
      <c r="AF85" s="388"/>
      <c r="AG85" s="388"/>
      <c r="AH85" s="388"/>
      <c r="AI85" s="388"/>
      <c r="AJ85" s="388"/>
      <c r="AK85" s="388"/>
      <c r="AL85" s="388"/>
      <c r="AM85" s="388"/>
      <c r="AN85" s="388"/>
    </row>
    <row r="86" spans="2:40" ht="13.15" customHeight="1" outlineLevel="1" x14ac:dyDescent="0.2">
      <c r="B86" s="390" t="s">
        <v>936</v>
      </c>
      <c r="C86" s="399"/>
      <c r="D86" s="285"/>
      <c r="E86" s="393"/>
      <c r="F86" s="388"/>
      <c r="G86" s="388"/>
      <c r="H86" s="388"/>
      <c r="I86" s="388"/>
      <c r="J86" s="388"/>
      <c r="K86" s="388"/>
      <c r="L86" s="388"/>
      <c r="M86" s="388"/>
      <c r="N86" s="388"/>
      <c r="O86" s="388"/>
      <c r="P86" s="388"/>
      <c r="Q86" s="388"/>
      <c r="R86" s="388"/>
      <c r="S86" s="388"/>
      <c r="T86" s="388"/>
      <c r="U86" s="388"/>
      <c r="V86" s="388"/>
      <c r="W86" s="388"/>
      <c r="X86" s="388"/>
      <c r="Y86" s="388"/>
      <c r="Z86" s="388"/>
      <c r="AA86" s="388"/>
      <c r="AB86" s="388"/>
      <c r="AC86" s="388"/>
      <c r="AD86" s="388"/>
      <c r="AE86" s="388"/>
      <c r="AF86" s="388"/>
      <c r="AG86" s="388"/>
      <c r="AH86" s="388"/>
      <c r="AI86" s="388"/>
      <c r="AJ86" s="388"/>
      <c r="AK86" s="388"/>
      <c r="AL86" s="388"/>
      <c r="AM86" s="388"/>
      <c r="AN86" s="388"/>
    </row>
    <row r="87" spans="2:40" ht="13.15" customHeight="1" outlineLevel="1" x14ac:dyDescent="0.2">
      <c r="B87" s="390" t="s">
        <v>1332</v>
      </c>
      <c r="C87" s="399"/>
      <c r="D87" s="285"/>
      <c r="E87" s="393"/>
      <c r="F87" s="388"/>
      <c r="G87" s="388"/>
      <c r="H87" s="388"/>
      <c r="I87" s="388"/>
      <c r="J87" s="388"/>
      <c r="K87" s="388"/>
      <c r="L87" s="388"/>
      <c r="M87" s="388"/>
      <c r="N87" s="388"/>
      <c r="O87" s="388"/>
      <c r="P87" s="388"/>
      <c r="Q87" s="388"/>
      <c r="R87" s="388"/>
      <c r="S87" s="388"/>
      <c r="T87" s="388"/>
      <c r="U87" s="388"/>
      <c r="V87" s="388"/>
      <c r="W87" s="388"/>
      <c r="X87" s="388"/>
      <c r="Y87" s="388"/>
      <c r="Z87" s="388"/>
      <c r="AA87" s="388"/>
      <c r="AB87" s="388"/>
      <c r="AC87" s="388"/>
      <c r="AD87" s="388"/>
      <c r="AE87" s="388"/>
      <c r="AF87" s="388"/>
      <c r="AG87" s="388"/>
      <c r="AH87" s="388"/>
      <c r="AI87" s="388"/>
      <c r="AJ87" s="388"/>
      <c r="AK87" s="388"/>
      <c r="AL87" s="388"/>
      <c r="AM87" s="388"/>
      <c r="AN87" s="388"/>
    </row>
    <row r="88" spans="2:40" ht="13.15" customHeight="1" outlineLevel="1" x14ac:dyDescent="0.2">
      <c r="B88" s="390" t="s">
        <v>1333</v>
      </c>
      <c r="C88" s="399"/>
      <c r="D88" s="285"/>
      <c r="E88" s="393"/>
      <c r="F88" s="388"/>
      <c r="G88" s="388"/>
      <c r="H88" s="388"/>
      <c r="I88" s="388"/>
      <c r="J88" s="388"/>
      <c r="K88" s="388"/>
      <c r="L88" s="388"/>
      <c r="M88" s="388"/>
      <c r="N88" s="388"/>
      <c r="O88" s="388"/>
      <c r="P88" s="388"/>
      <c r="Q88" s="388"/>
      <c r="R88" s="388"/>
      <c r="S88" s="388"/>
      <c r="T88" s="388"/>
      <c r="U88" s="388"/>
      <c r="V88" s="388"/>
      <c r="W88" s="388"/>
      <c r="X88" s="388"/>
      <c r="Y88" s="388"/>
      <c r="Z88" s="388"/>
      <c r="AA88" s="388"/>
      <c r="AB88" s="388"/>
      <c r="AC88" s="388"/>
      <c r="AD88" s="388"/>
      <c r="AE88" s="388"/>
      <c r="AF88" s="388"/>
      <c r="AG88" s="388"/>
      <c r="AH88" s="388"/>
      <c r="AI88" s="388"/>
      <c r="AJ88" s="388"/>
      <c r="AK88" s="388"/>
      <c r="AL88" s="388"/>
      <c r="AM88" s="388"/>
      <c r="AN88" s="388"/>
    </row>
    <row r="89" spans="2:40" ht="13.15" customHeight="1" outlineLevel="1" x14ac:dyDescent="0.2">
      <c r="B89" s="390" t="s">
        <v>1334</v>
      </c>
      <c r="C89" s="399"/>
      <c r="D89" s="285"/>
      <c r="E89" s="393"/>
      <c r="F89" s="388"/>
      <c r="G89" s="388"/>
      <c r="H89" s="388"/>
      <c r="I89" s="388"/>
      <c r="J89" s="388"/>
      <c r="K89" s="388"/>
      <c r="L89" s="388"/>
      <c r="M89" s="388"/>
      <c r="N89" s="388"/>
      <c r="O89" s="388"/>
      <c r="P89" s="388"/>
      <c r="Q89" s="388"/>
      <c r="R89" s="388"/>
      <c r="S89" s="388"/>
      <c r="T89" s="388"/>
      <c r="U89" s="388"/>
      <c r="V89" s="388"/>
      <c r="W89" s="388"/>
      <c r="X89" s="388"/>
      <c r="Y89" s="388"/>
      <c r="Z89" s="388"/>
      <c r="AA89" s="388"/>
      <c r="AB89" s="388"/>
      <c r="AC89" s="388"/>
      <c r="AD89" s="388"/>
      <c r="AE89" s="388"/>
      <c r="AF89" s="388"/>
      <c r="AG89" s="388"/>
      <c r="AH89" s="388"/>
      <c r="AI89" s="388"/>
      <c r="AJ89" s="388"/>
      <c r="AK89" s="388"/>
      <c r="AL89" s="388"/>
      <c r="AM89" s="388"/>
      <c r="AN89" s="388"/>
    </row>
    <row r="90" spans="2:40" ht="13.15" customHeight="1" outlineLevel="1" x14ac:dyDescent="0.2">
      <c r="B90" s="390" t="s">
        <v>945</v>
      </c>
      <c r="C90" s="399"/>
      <c r="D90" s="285"/>
      <c r="E90" s="393"/>
      <c r="F90" s="388"/>
      <c r="G90" s="388"/>
      <c r="H90" s="388"/>
      <c r="I90" s="388"/>
      <c r="J90" s="388"/>
      <c r="K90" s="388"/>
      <c r="L90" s="388"/>
      <c r="M90" s="388"/>
      <c r="N90" s="388"/>
      <c r="O90" s="388"/>
      <c r="P90" s="388"/>
      <c r="Q90" s="388"/>
      <c r="R90" s="388"/>
      <c r="S90" s="388"/>
      <c r="T90" s="388"/>
      <c r="U90" s="388"/>
      <c r="V90" s="388"/>
      <c r="W90" s="388"/>
      <c r="X90" s="388"/>
      <c r="Y90" s="388"/>
      <c r="Z90" s="388"/>
      <c r="AA90" s="388"/>
      <c r="AB90" s="388"/>
      <c r="AC90" s="388"/>
      <c r="AD90" s="388"/>
      <c r="AE90" s="388"/>
      <c r="AF90" s="388"/>
      <c r="AG90" s="388"/>
      <c r="AH90" s="388"/>
      <c r="AI90" s="388"/>
      <c r="AJ90" s="388"/>
      <c r="AK90" s="388"/>
      <c r="AL90" s="388"/>
      <c r="AM90" s="388"/>
      <c r="AN90" s="388"/>
    </row>
    <row r="91" spans="2:40" ht="13.15" customHeight="1" outlineLevel="1" x14ac:dyDescent="0.2">
      <c r="B91" s="390" t="s">
        <v>946</v>
      </c>
      <c r="C91" s="399"/>
      <c r="D91" s="285"/>
      <c r="E91" s="393"/>
      <c r="F91" s="388"/>
      <c r="G91" s="388"/>
      <c r="H91" s="388"/>
      <c r="I91" s="388"/>
      <c r="J91" s="388"/>
      <c r="K91" s="388"/>
      <c r="L91" s="388"/>
      <c r="M91" s="388"/>
      <c r="N91" s="388"/>
      <c r="O91" s="388"/>
      <c r="P91" s="388"/>
      <c r="Q91" s="388"/>
      <c r="R91" s="388"/>
      <c r="S91" s="388"/>
      <c r="T91" s="388"/>
      <c r="U91" s="388"/>
      <c r="V91" s="388"/>
      <c r="W91" s="388"/>
      <c r="X91" s="388"/>
      <c r="Y91" s="388"/>
      <c r="Z91" s="388"/>
      <c r="AA91" s="388"/>
      <c r="AB91" s="388"/>
      <c r="AC91" s="388"/>
      <c r="AD91" s="388"/>
      <c r="AE91" s="388"/>
      <c r="AF91" s="388"/>
      <c r="AG91" s="388"/>
      <c r="AH91" s="388"/>
      <c r="AI91" s="388"/>
      <c r="AJ91" s="388"/>
      <c r="AK91" s="388"/>
      <c r="AL91" s="388"/>
      <c r="AM91" s="388"/>
      <c r="AN91" s="388"/>
    </row>
    <row r="92" spans="2:40" ht="13.15" customHeight="1" outlineLevel="1" x14ac:dyDescent="0.2">
      <c r="B92" s="390" t="s">
        <v>947</v>
      </c>
      <c r="C92" s="399"/>
      <c r="D92" s="285"/>
      <c r="E92" s="393"/>
      <c r="F92" s="388"/>
      <c r="G92" s="388"/>
      <c r="H92" s="388"/>
      <c r="I92" s="388"/>
      <c r="J92" s="388"/>
      <c r="K92" s="388"/>
      <c r="L92" s="388"/>
      <c r="M92" s="388"/>
      <c r="N92" s="388"/>
      <c r="O92" s="388"/>
      <c r="P92" s="388"/>
      <c r="Q92" s="388"/>
      <c r="R92" s="388"/>
      <c r="S92" s="388"/>
      <c r="T92" s="388"/>
      <c r="U92" s="388"/>
      <c r="V92" s="388"/>
      <c r="W92" s="388"/>
      <c r="X92" s="388"/>
      <c r="Y92" s="388"/>
      <c r="Z92" s="388"/>
      <c r="AA92" s="388"/>
      <c r="AB92" s="388"/>
      <c r="AC92" s="388"/>
      <c r="AD92" s="388"/>
      <c r="AE92" s="388"/>
      <c r="AF92" s="388"/>
      <c r="AG92" s="388"/>
      <c r="AH92" s="388"/>
      <c r="AI92" s="388"/>
      <c r="AJ92" s="388"/>
      <c r="AK92" s="388"/>
      <c r="AL92" s="388"/>
      <c r="AM92" s="388"/>
      <c r="AN92" s="388"/>
    </row>
    <row r="93" spans="2:40" ht="13.15" customHeight="1" outlineLevel="1" x14ac:dyDescent="0.2">
      <c r="B93" s="390" t="s">
        <v>948</v>
      </c>
      <c r="C93" s="399"/>
      <c r="D93" s="285"/>
      <c r="E93" s="393"/>
      <c r="F93" s="388"/>
      <c r="G93" s="388"/>
      <c r="H93" s="388"/>
      <c r="I93" s="388"/>
      <c r="J93" s="388"/>
      <c r="K93" s="388"/>
      <c r="L93" s="388"/>
      <c r="M93" s="388"/>
      <c r="N93" s="388"/>
      <c r="O93" s="388"/>
      <c r="P93" s="388"/>
      <c r="Q93" s="388"/>
      <c r="R93" s="388"/>
      <c r="S93" s="388"/>
      <c r="T93" s="388"/>
      <c r="U93" s="388"/>
      <c r="V93" s="388"/>
      <c r="W93" s="388"/>
      <c r="X93" s="388"/>
      <c r="Y93" s="388"/>
      <c r="Z93" s="388"/>
      <c r="AA93" s="388"/>
      <c r="AB93" s="388"/>
      <c r="AC93" s="388"/>
      <c r="AD93" s="388"/>
      <c r="AE93" s="388"/>
      <c r="AF93" s="388"/>
      <c r="AG93" s="388"/>
      <c r="AH93" s="388"/>
      <c r="AI93" s="388"/>
      <c r="AJ93" s="388"/>
      <c r="AK93" s="388"/>
      <c r="AL93" s="388"/>
      <c r="AM93" s="388"/>
      <c r="AN93" s="388"/>
    </row>
    <row r="94" spans="2:40" ht="13.15" customHeight="1" outlineLevel="1" x14ac:dyDescent="0.2">
      <c r="B94" s="390" t="s">
        <v>949</v>
      </c>
      <c r="C94" s="399"/>
      <c r="D94" s="285"/>
      <c r="E94" s="393"/>
      <c r="F94" s="388"/>
      <c r="G94" s="388"/>
      <c r="H94" s="388"/>
      <c r="I94" s="388"/>
      <c r="J94" s="388"/>
      <c r="K94" s="388"/>
      <c r="L94" s="388"/>
      <c r="M94" s="388"/>
      <c r="N94" s="388"/>
      <c r="O94" s="388"/>
      <c r="P94" s="388"/>
      <c r="Q94" s="388"/>
      <c r="R94" s="388"/>
      <c r="S94" s="388"/>
      <c r="T94" s="388"/>
      <c r="U94" s="388"/>
      <c r="V94" s="388"/>
      <c r="W94" s="388"/>
      <c r="X94" s="388"/>
      <c r="Y94" s="388"/>
      <c r="Z94" s="388"/>
      <c r="AA94" s="388"/>
      <c r="AB94" s="388"/>
      <c r="AC94" s="388"/>
      <c r="AD94" s="388"/>
      <c r="AE94" s="388"/>
      <c r="AF94" s="388"/>
      <c r="AG94" s="388"/>
      <c r="AH94" s="388"/>
      <c r="AI94" s="388"/>
      <c r="AJ94" s="388"/>
      <c r="AK94" s="388"/>
      <c r="AL94" s="388"/>
      <c r="AM94" s="388"/>
      <c r="AN94" s="388"/>
    </row>
    <row r="95" spans="2:40" ht="13.15" customHeight="1" outlineLevel="1" x14ac:dyDescent="0.2">
      <c r="B95" s="390" t="s">
        <v>950</v>
      </c>
      <c r="C95" s="399"/>
      <c r="D95" s="285"/>
      <c r="E95" s="393"/>
      <c r="F95" s="388"/>
      <c r="G95" s="388"/>
      <c r="H95" s="388"/>
      <c r="I95" s="388"/>
      <c r="J95" s="388"/>
      <c r="K95" s="388"/>
      <c r="L95" s="388"/>
      <c r="M95" s="388"/>
      <c r="N95" s="388"/>
      <c r="O95" s="388"/>
      <c r="P95" s="388"/>
      <c r="Q95" s="388"/>
      <c r="R95" s="388"/>
      <c r="S95" s="388"/>
      <c r="T95" s="388"/>
      <c r="U95" s="388"/>
      <c r="V95" s="388"/>
      <c r="W95" s="388"/>
      <c r="X95" s="388"/>
      <c r="Y95" s="388"/>
      <c r="Z95" s="388"/>
      <c r="AA95" s="388"/>
      <c r="AB95" s="388"/>
      <c r="AC95" s="388"/>
      <c r="AD95" s="388"/>
      <c r="AE95" s="388"/>
      <c r="AF95" s="388"/>
      <c r="AG95" s="388"/>
      <c r="AH95" s="388"/>
      <c r="AI95" s="388"/>
      <c r="AJ95" s="388"/>
      <c r="AK95" s="388"/>
      <c r="AL95" s="388"/>
      <c r="AM95" s="388"/>
      <c r="AN95" s="388"/>
    </row>
    <row r="96" spans="2:40" ht="13.15" customHeight="1" outlineLevel="1" x14ac:dyDescent="0.2">
      <c r="B96" s="390" t="s">
        <v>952</v>
      </c>
      <c r="C96" s="399"/>
      <c r="D96" s="285"/>
      <c r="E96" s="393"/>
      <c r="F96" s="388"/>
      <c r="G96" s="388"/>
      <c r="H96" s="388"/>
      <c r="I96" s="388"/>
      <c r="J96" s="388"/>
      <c r="K96" s="388"/>
      <c r="L96" s="388"/>
      <c r="M96" s="388"/>
      <c r="N96" s="388"/>
      <c r="O96" s="388"/>
      <c r="P96" s="388"/>
      <c r="Q96" s="388"/>
      <c r="R96" s="388"/>
      <c r="S96" s="388"/>
      <c r="T96" s="388"/>
      <c r="U96" s="388"/>
      <c r="V96" s="388"/>
      <c r="W96" s="388"/>
      <c r="X96" s="388"/>
      <c r="Y96" s="388"/>
      <c r="Z96" s="388"/>
      <c r="AA96" s="388"/>
      <c r="AB96" s="388"/>
      <c r="AC96" s="388"/>
      <c r="AD96" s="388"/>
      <c r="AE96" s="388"/>
      <c r="AF96" s="388"/>
      <c r="AG96" s="388"/>
      <c r="AH96" s="388"/>
      <c r="AI96" s="388"/>
      <c r="AJ96" s="388"/>
      <c r="AK96" s="388"/>
      <c r="AL96" s="388"/>
      <c r="AM96" s="388"/>
      <c r="AN96" s="388"/>
    </row>
    <row r="97" spans="2:40" ht="13.15" customHeight="1" outlineLevel="1" x14ac:dyDescent="0.2">
      <c r="B97" s="390" t="s">
        <v>953</v>
      </c>
      <c r="C97" s="399"/>
      <c r="D97" s="285"/>
      <c r="E97" s="393"/>
      <c r="F97" s="388"/>
      <c r="G97" s="388"/>
      <c r="H97" s="388"/>
      <c r="I97" s="388"/>
      <c r="J97" s="388"/>
      <c r="K97" s="388"/>
      <c r="L97" s="388"/>
      <c r="M97" s="388"/>
      <c r="N97" s="388"/>
      <c r="O97" s="388"/>
      <c r="P97" s="388"/>
      <c r="Q97" s="388"/>
      <c r="R97" s="388"/>
      <c r="S97" s="388"/>
      <c r="T97" s="388"/>
      <c r="U97" s="388"/>
      <c r="V97" s="388"/>
      <c r="W97" s="388"/>
      <c r="X97" s="388"/>
      <c r="Y97" s="388"/>
      <c r="Z97" s="388"/>
      <c r="AA97" s="388"/>
      <c r="AB97" s="388"/>
      <c r="AC97" s="388"/>
      <c r="AD97" s="388"/>
      <c r="AE97" s="388"/>
      <c r="AF97" s="388"/>
      <c r="AG97" s="388"/>
      <c r="AH97" s="388"/>
      <c r="AI97" s="388"/>
      <c r="AJ97" s="388"/>
      <c r="AK97" s="388"/>
      <c r="AL97" s="388"/>
      <c r="AM97" s="388"/>
      <c r="AN97" s="388"/>
    </row>
    <row r="98" spans="2:40" ht="13.15" customHeight="1" outlineLevel="1" x14ac:dyDescent="0.2">
      <c r="B98" s="390" t="s">
        <v>954</v>
      </c>
      <c r="C98" s="399"/>
      <c r="D98" s="285"/>
      <c r="E98" s="393"/>
      <c r="F98" s="388"/>
      <c r="G98" s="388"/>
      <c r="H98" s="388"/>
      <c r="I98" s="388"/>
      <c r="J98" s="388"/>
      <c r="K98" s="388"/>
      <c r="L98" s="388"/>
      <c r="M98" s="388"/>
      <c r="N98" s="388"/>
      <c r="O98" s="388"/>
      <c r="P98" s="388"/>
      <c r="Q98" s="388"/>
      <c r="R98" s="388"/>
      <c r="S98" s="388"/>
      <c r="T98" s="388"/>
      <c r="U98" s="388"/>
      <c r="V98" s="388"/>
      <c r="W98" s="388"/>
      <c r="X98" s="388"/>
      <c r="Y98" s="388"/>
      <c r="Z98" s="388"/>
      <c r="AA98" s="388"/>
      <c r="AB98" s="388"/>
      <c r="AC98" s="388"/>
      <c r="AD98" s="388"/>
      <c r="AE98" s="388"/>
      <c r="AF98" s="388"/>
      <c r="AG98" s="388"/>
      <c r="AH98" s="388"/>
      <c r="AI98" s="388"/>
      <c r="AJ98" s="388"/>
      <c r="AK98" s="388"/>
      <c r="AL98" s="388"/>
      <c r="AM98" s="388"/>
      <c r="AN98" s="388"/>
    </row>
    <row r="99" spans="2:40" ht="13.15" customHeight="1" outlineLevel="1" x14ac:dyDescent="0.2">
      <c r="B99" s="390" t="s">
        <v>955</v>
      </c>
      <c r="C99" s="399"/>
      <c r="D99" s="285"/>
      <c r="E99" s="393"/>
      <c r="F99" s="388"/>
      <c r="G99" s="388"/>
      <c r="H99" s="388"/>
      <c r="I99" s="388"/>
      <c r="J99" s="388"/>
      <c r="K99" s="388"/>
      <c r="L99" s="388"/>
      <c r="M99" s="388"/>
      <c r="N99" s="388"/>
      <c r="O99" s="388"/>
      <c r="P99" s="388"/>
      <c r="Q99" s="388"/>
      <c r="R99" s="388"/>
      <c r="S99" s="388"/>
      <c r="T99" s="388"/>
      <c r="U99" s="388"/>
      <c r="V99" s="388"/>
      <c r="W99" s="388"/>
      <c r="X99" s="388"/>
      <c r="Y99" s="388"/>
      <c r="Z99" s="388"/>
      <c r="AA99" s="388"/>
      <c r="AB99" s="388"/>
      <c r="AC99" s="388"/>
      <c r="AD99" s="388"/>
      <c r="AE99" s="388"/>
      <c r="AF99" s="388"/>
      <c r="AG99" s="388"/>
      <c r="AH99" s="388"/>
      <c r="AI99" s="388"/>
      <c r="AJ99" s="388"/>
      <c r="AK99" s="388"/>
      <c r="AL99" s="388"/>
      <c r="AM99" s="388"/>
      <c r="AN99" s="388"/>
    </row>
    <row r="100" spans="2:40" ht="13.15" customHeight="1" outlineLevel="1" x14ac:dyDescent="0.2">
      <c r="B100" s="390" t="s">
        <v>956</v>
      </c>
      <c r="C100" s="399"/>
      <c r="D100" s="285"/>
      <c r="E100" s="393"/>
      <c r="F100" s="388"/>
      <c r="G100" s="388"/>
      <c r="H100" s="388"/>
      <c r="I100" s="388"/>
      <c r="J100" s="388"/>
      <c r="K100" s="388"/>
      <c r="L100" s="388"/>
      <c r="M100" s="388"/>
      <c r="N100" s="388"/>
      <c r="O100" s="388"/>
      <c r="P100" s="388"/>
      <c r="Q100" s="388"/>
      <c r="R100" s="388"/>
      <c r="S100" s="388"/>
      <c r="T100" s="388"/>
      <c r="U100" s="388"/>
      <c r="V100" s="388"/>
      <c r="W100" s="388"/>
      <c r="X100" s="388"/>
      <c r="Y100" s="388"/>
      <c r="Z100" s="388"/>
      <c r="AA100" s="388"/>
      <c r="AB100" s="388"/>
      <c r="AC100" s="388"/>
      <c r="AD100" s="388"/>
      <c r="AE100" s="388"/>
      <c r="AF100" s="388"/>
      <c r="AG100" s="388"/>
      <c r="AH100" s="388"/>
      <c r="AI100" s="388"/>
      <c r="AJ100" s="388"/>
      <c r="AK100" s="388"/>
      <c r="AL100" s="388"/>
      <c r="AM100" s="388"/>
      <c r="AN100" s="388"/>
    </row>
    <row r="101" spans="2:40" ht="13.15" customHeight="1" outlineLevel="1" x14ac:dyDescent="0.2">
      <c r="B101" s="390" t="s">
        <v>957</v>
      </c>
      <c r="C101" s="399"/>
      <c r="D101" s="285"/>
      <c r="E101" s="393"/>
      <c r="F101" s="388"/>
      <c r="G101" s="388"/>
      <c r="H101" s="388"/>
      <c r="I101" s="388"/>
      <c r="J101" s="388"/>
      <c r="K101" s="388"/>
      <c r="L101" s="388"/>
      <c r="M101" s="388"/>
      <c r="N101" s="388"/>
      <c r="O101" s="388"/>
      <c r="P101" s="388"/>
      <c r="Q101" s="388"/>
      <c r="R101" s="388"/>
      <c r="S101" s="388"/>
      <c r="T101" s="388"/>
      <c r="U101" s="388"/>
      <c r="V101" s="388"/>
      <c r="W101" s="388"/>
      <c r="X101" s="388"/>
      <c r="Y101" s="388"/>
      <c r="Z101" s="388"/>
      <c r="AA101" s="388"/>
      <c r="AB101" s="388"/>
      <c r="AC101" s="388"/>
      <c r="AD101" s="388"/>
      <c r="AE101" s="388"/>
      <c r="AF101" s="388"/>
      <c r="AG101" s="388"/>
      <c r="AH101" s="388"/>
      <c r="AI101" s="388"/>
      <c r="AJ101" s="388"/>
      <c r="AK101" s="388"/>
      <c r="AL101" s="388"/>
      <c r="AM101" s="388"/>
      <c r="AN101" s="388"/>
    </row>
    <row r="102" spans="2:40" ht="13.15" customHeight="1" outlineLevel="1" x14ac:dyDescent="0.2">
      <c r="B102" s="390" t="s">
        <v>1335</v>
      </c>
      <c r="C102" s="399"/>
      <c r="D102" s="285"/>
      <c r="E102" s="393"/>
      <c r="F102" s="388"/>
      <c r="G102" s="388"/>
      <c r="H102" s="388"/>
      <c r="I102" s="388"/>
      <c r="J102" s="388"/>
      <c r="K102" s="388"/>
      <c r="L102" s="388"/>
      <c r="M102" s="388"/>
      <c r="N102" s="388"/>
      <c r="O102" s="388"/>
      <c r="P102" s="388"/>
      <c r="Q102" s="388"/>
      <c r="R102" s="388"/>
      <c r="S102" s="388"/>
      <c r="T102" s="388"/>
      <c r="U102" s="388"/>
      <c r="V102" s="388"/>
      <c r="W102" s="388"/>
      <c r="X102" s="388"/>
      <c r="Y102" s="388"/>
      <c r="Z102" s="388"/>
      <c r="AA102" s="388"/>
      <c r="AB102" s="388"/>
      <c r="AC102" s="388"/>
      <c r="AD102" s="388"/>
      <c r="AE102" s="388"/>
      <c r="AF102" s="388"/>
      <c r="AG102" s="388"/>
      <c r="AH102" s="388"/>
      <c r="AI102" s="388"/>
      <c r="AJ102" s="388"/>
      <c r="AK102" s="388"/>
      <c r="AL102" s="388"/>
      <c r="AM102" s="388"/>
      <c r="AN102" s="388"/>
    </row>
    <row r="103" spans="2:40" ht="13.15" customHeight="1" outlineLevel="1" x14ac:dyDescent="0.2">
      <c r="B103" s="390" t="s">
        <v>959</v>
      </c>
      <c r="C103" s="399"/>
      <c r="D103" s="285"/>
      <c r="E103" s="393"/>
      <c r="F103" s="388"/>
      <c r="G103" s="388"/>
      <c r="H103" s="388"/>
      <c r="I103" s="388"/>
      <c r="J103" s="388"/>
      <c r="K103" s="388"/>
      <c r="L103" s="388"/>
      <c r="M103" s="388"/>
      <c r="N103" s="388"/>
      <c r="O103" s="388"/>
      <c r="P103" s="388"/>
      <c r="Q103" s="388"/>
      <c r="R103" s="388"/>
      <c r="S103" s="388"/>
      <c r="T103" s="388"/>
      <c r="U103" s="388"/>
      <c r="V103" s="388"/>
      <c r="W103" s="388"/>
      <c r="X103" s="388"/>
      <c r="Y103" s="388"/>
      <c r="Z103" s="388"/>
      <c r="AA103" s="388"/>
      <c r="AB103" s="388"/>
      <c r="AC103" s="388"/>
      <c r="AD103" s="388"/>
      <c r="AE103" s="388"/>
      <c r="AF103" s="388"/>
      <c r="AG103" s="388"/>
      <c r="AH103" s="388"/>
      <c r="AI103" s="388"/>
      <c r="AJ103" s="388"/>
      <c r="AK103" s="388"/>
      <c r="AL103" s="388"/>
      <c r="AM103" s="388"/>
      <c r="AN103" s="388"/>
    </row>
    <row r="104" spans="2:40" ht="13.15" customHeight="1" outlineLevel="1" x14ac:dyDescent="0.2">
      <c r="B104" s="390" t="s">
        <v>1336</v>
      </c>
      <c r="C104" s="399"/>
      <c r="D104" s="285"/>
      <c r="E104" s="393"/>
      <c r="F104" s="388"/>
      <c r="G104" s="388"/>
      <c r="H104" s="388"/>
      <c r="I104" s="388"/>
      <c r="J104" s="388"/>
      <c r="K104" s="388"/>
      <c r="L104" s="388"/>
      <c r="M104" s="388"/>
      <c r="N104" s="388"/>
      <c r="O104" s="388"/>
      <c r="P104" s="388"/>
      <c r="Q104" s="388"/>
      <c r="R104" s="388"/>
      <c r="S104" s="388"/>
      <c r="T104" s="388"/>
      <c r="U104" s="388"/>
      <c r="V104" s="388"/>
      <c r="W104" s="388"/>
      <c r="X104" s="388"/>
      <c r="Y104" s="388"/>
      <c r="Z104" s="388"/>
      <c r="AA104" s="388"/>
      <c r="AB104" s="388"/>
      <c r="AC104" s="388"/>
      <c r="AD104" s="388"/>
      <c r="AE104" s="388"/>
      <c r="AF104" s="388"/>
      <c r="AG104" s="388"/>
      <c r="AH104" s="388"/>
      <c r="AI104" s="388"/>
      <c r="AJ104" s="388"/>
      <c r="AK104" s="388"/>
      <c r="AL104" s="388"/>
      <c r="AM104" s="388"/>
      <c r="AN104" s="388"/>
    </row>
    <row r="105" spans="2:40" s="8" customFormat="1" ht="13.15" customHeight="1" x14ac:dyDescent="0.2">
      <c r="B105" s="309" t="s">
        <v>1337</v>
      </c>
      <c r="C105" s="404"/>
      <c r="D105" s="377"/>
      <c r="E105" s="378"/>
      <c r="F105" s="378"/>
      <c r="G105" s="378"/>
      <c r="H105" s="378"/>
      <c r="I105" s="378"/>
      <c r="J105" s="378"/>
      <c r="K105" s="378"/>
      <c r="L105" s="378"/>
      <c r="M105" s="378"/>
      <c r="N105" s="378"/>
      <c r="O105" s="378"/>
      <c r="P105" s="378"/>
      <c r="Q105" s="378"/>
      <c r="R105" s="378"/>
      <c r="S105" s="378"/>
      <c r="T105" s="378"/>
      <c r="U105" s="378"/>
      <c r="V105" s="378"/>
      <c r="W105" s="378"/>
      <c r="X105" s="378"/>
      <c r="Y105" s="378"/>
      <c r="Z105" s="378"/>
      <c r="AA105" s="378"/>
      <c r="AB105" s="378"/>
      <c r="AC105" s="378"/>
      <c r="AD105" s="378"/>
      <c r="AE105" s="378"/>
      <c r="AF105" s="378"/>
      <c r="AG105" s="378"/>
      <c r="AH105" s="378"/>
      <c r="AI105" s="378"/>
      <c r="AJ105" s="378"/>
      <c r="AK105" s="378"/>
      <c r="AL105" s="378"/>
      <c r="AM105" s="378"/>
      <c r="AN105" s="378"/>
    </row>
    <row r="106" spans="2:40" ht="13.15" customHeight="1" outlineLevel="1" x14ac:dyDescent="0.2">
      <c r="B106" s="390" t="s">
        <v>847</v>
      </c>
      <c r="C106" s="399"/>
      <c r="D106" s="285"/>
      <c r="E106" s="393"/>
      <c r="F106" s="388"/>
      <c r="G106" s="388"/>
      <c r="H106" s="388"/>
      <c r="I106" s="388"/>
      <c r="J106" s="388"/>
      <c r="K106" s="388"/>
      <c r="L106" s="388"/>
      <c r="M106" s="388"/>
      <c r="N106" s="388"/>
      <c r="O106" s="388"/>
      <c r="P106" s="388"/>
      <c r="Q106" s="388"/>
      <c r="R106" s="388"/>
      <c r="S106" s="388"/>
      <c r="T106" s="388"/>
      <c r="U106" s="388"/>
      <c r="V106" s="388"/>
      <c r="W106" s="388"/>
      <c r="X106" s="388"/>
      <c r="Y106" s="388"/>
      <c r="Z106" s="388"/>
      <c r="AA106" s="388"/>
      <c r="AB106" s="388"/>
      <c r="AC106" s="388"/>
      <c r="AD106" s="388"/>
      <c r="AE106" s="388"/>
      <c r="AF106" s="388"/>
      <c r="AG106" s="388"/>
      <c r="AH106" s="388"/>
      <c r="AI106" s="388"/>
      <c r="AJ106" s="388"/>
      <c r="AK106" s="388"/>
      <c r="AL106" s="388"/>
      <c r="AM106" s="388"/>
      <c r="AN106" s="388"/>
    </row>
    <row r="107" spans="2:40" ht="13.15" customHeight="1" outlineLevel="1" x14ac:dyDescent="0.2">
      <c r="B107" s="390" t="s">
        <v>969</v>
      </c>
      <c r="C107" s="399"/>
      <c r="D107" s="285"/>
      <c r="E107" s="393"/>
      <c r="F107" s="388"/>
      <c r="G107" s="388"/>
      <c r="H107" s="388"/>
      <c r="I107" s="388"/>
      <c r="J107" s="388"/>
      <c r="K107" s="388"/>
      <c r="L107" s="388"/>
      <c r="M107" s="388"/>
      <c r="N107" s="388"/>
      <c r="O107" s="388"/>
      <c r="P107" s="388"/>
      <c r="Q107" s="388"/>
      <c r="R107" s="388"/>
      <c r="S107" s="388"/>
      <c r="T107" s="388"/>
      <c r="U107" s="388"/>
      <c r="V107" s="388"/>
      <c r="W107" s="388"/>
      <c r="X107" s="388"/>
      <c r="Y107" s="388"/>
      <c r="Z107" s="388"/>
      <c r="AA107" s="388"/>
      <c r="AB107" s="388"/>
      <c r="AC107" s="388"/>
      <c r="AD107" s="388"/>
      <c r="AE107" s="388"/>
      <c r="AF107" s="388"/>
      <c r="AG107" s="388"/>
      <c r="AH107" s="388"/>
      <c r="AI107" s="388"/>
      <c r="AJ107" s="388"/>
      <c r="AK107" s="388"/>
      <c r="AL107" s="388"/>
      <c r="AM107" s="388"/>
      <c r="AN107" s="388"/>
    </row>
    <row r="108" spans="2:40" ht="13.15" customHeight="1" outlineLevel="1" x14ac:dyDescent="0.2">
      <c r="B108" s="390" t="s">
        <v>1338</v>
      </c>
      <c r="C108" s="399"/>
      <c r="D108" s="285"/>
      <c r="E108" s="393"/>
      <c r="F108" s="388"/>
      <c r="G108" s="388"/>
      <c r="H108" s="388"/>
      <c r="I108" s="388"/>
      <c r="J108" s="388"/>
      <c r="K108" s="388"/>
      <c r="L108" s="388"/>
      <c r="M108" s="388"/>
      <c r="N108" s="388"/>
      <c r="O108" s="388"/>
      <c r="P108" s="388"/>
      <c r="Q108" s="388"/>
      <c r="R108" s="388"/>
      <c r="S108" s="388"/>
      <c r="T108" s="388"/>
      <c r="U108" s="388"/>
      <c r="V108" s="388"/>
      <c r="W108" s="388"/>
      <c r="X108" s="388"/>
      <c r="Y108" s="388"/>
      <c r="Z108" s="388"/>
      <c r="AA108" s="388"/>
      <c r="AB108" s="388"/>
      <c r="AC108" s="388"/>
      <c r="AD108" s="388"/>
      <c r="AE108" s="388"/>
      <c r="AF108" s="388"/>
      <c r="AG108" s="388"/>
      <c r="AH108" s="388"/>
      <c r="AI108" s="388"/>
      <c r="AJ108" s="388"/>
      <c r="AK108" s="388"/>
      <c r="AL108" s="388"/>
      <c r="AM108" s="388"/>
      <c r="AN108" s="388"/>
    </row>
    <row r="109" spans="2:40" ht="13.15" customHeight="1" outlineLevel="1" x14ac:dyDescent="0.2">
      <c r="B109" s="390" t="s">
        <v>852</v>
      </c>
      <c r="C109" s="399"/>
      <c r="D109" s="285"/>
      <c r="E109" s="393"/>
      <c r="F109" s="388"/>
      <c r="G109" s="388"/>
      <c r="H109" s="388"/>
      <c r="I109" s="388"/>
      <c r="J109" s="388"/>
      <c r="K109" s="388"/>
      <c r="L109" s="388"/>
      <c r="M109" s="388"/>
      <c r="N109" s="388"/>
      <c r="O109" s="388"/>
      <c r="P109" s="388"/>
      <c r="Q109" s="388"/>
      <c r="R109" s="388"/>
      <c r="S109" s="388"/>
      <c r="T109" s="388"/>
      <c r="U109" s="388"/>
      <c r="V109" s="388"/>
      <c r="W109" s="388"/>
      <c r="X109" s="388"/>
      <c r="Y109" s="388"/>
      <c r="Z109" s="388"/>
      <c r="AA109" s="388"/>
      <c r="AB109" s="388"/>
      <c r="AC109" s="388"/>
      <c r="AD109" s="388"/>
      <c r="AE109" s="388"/>
      <c r="AF109" s="388"/>
      <c r="AG109" s="388"/>
      <c r="AH109" s="388"/>
      <c r="AI109" s="388"/>
      <c r="AJ109" s="388"/>
      <c r="AK109" s="388"/>
      <c r="AL109" s="388"/>
      <c r="AM109" s="388"/>
      <c r="AN109" s="388"/>
    </row>
    <row r="110" spans="2:40" ht="13.15" customHeight="1" outlineLevel="1" x14ac:dyDescent="0.2">
      <c r="B110" s="390" t="s">
        <v>972</v>
      </c>
      <c r="C110" s="399"/>
      <c r="D110" s="285"/>
      <c r="E110" s="393"/>
      <c r="F110" s="388"/>
      <c r="G110" s="388"/>
      <c r="H110" s="388"/>
      <c r="I110" s="388"/>
      <c r="J110" s="388"/>
      <c r="K110" s="388"/>
      <c r="L110" s="388"/>
      <c r="M110" s="388"/>
      <c r="N110" s="388"/>
      <c r="O110" s="388"/>
      <c r="P110" s="388"/>
      <c r="Q110" s="388"/>
      <c r="R110" s="388"/>
      <c r="S110" s="388"/>
      <c r="T110" s="388"/>
      <c r="U110" s="388"/>
      <c r="V110" s="388"/>
      <c r="W110" s="388"/>
      <c r="X110" s="388"/>
      <c r="Y110" s="388"/>
      <c r="Z110" s="388"/>
      <c r="AA110" s="388"/>
      <c r="AB110" s="388"/>
      <c r="AC110" s="388"/>
      <c r="AD110" s="388"/>
      <c r="AE110" s="388"/>
      <c r="AF110" s="388"/>
      <c r="AG110" s="388"/>
      <c r="AH110" s="388"/>
      <c r="AI110" s="388"/>
      <c r="AJ110" s="388"/>
      <c r="AK110" s="388"/>
      <c r="AL110" s="388"/>
      <c r="AM110" s="388"/>
      <c r="AN110" s="388"/>
    </row>
    <row r="111" spans="2:40" ht="13.15" customHeight="1" outlineLevel="1" x14ac:dyDescent="0.2">
      <c r="B111" s="390" t="s">
        <v>924</v>
      </c>
      <c r="C111" s="399"/>
      <c r="D111" s="285"/>
      <c r="E111" s="393"/>
      <c r="F111" s="388"/>
      <c r="G111" s="388"/>
      <c r="H111" s="388"/>
      <c r="I111" s="388"/>
      <c r="J111" s="388"/>
      <c r="K111" s="388"/>
      <c r="L111" s="388"/>
      <c r="M111" s="388"/>
      <c r="N111" s="388"/>
      <c r="O111" s="388"/>
      <c r="P111" s="388"/>
      <c r="Q111" s="388"/>
      <c r="R111" s="388"/>
      <c r="S111" s="388"/>
      <c r="T111" s="388"/>
      <c r="U111" s="388"/>
      <c r="V111" s="388"/>
      <c r="W111" s="388"/>
      <c r="X111" s="388"/>
      <c r="Y111" s="388"/>
      <c r="Z111" s="388"/>
      <c r="AA111" s="388"/>
      <c r="AB111" s="388"/>
      <c r="AC111" s="388"/>
      <c r="AD111" s="388"/>
      <c r="AE111" s="388"/>
      <c r="AF111" s="388"/>
      <c r="AG111" s="388"/>
      <c r="AH111" s="388"/>
      <c r="AI111" s="388"/>
      <c r="AJ111" s="388"/>
      <c r="AK111" s="388"/>
      <c r="AL111" s="388"/>
      <c r="AM111" s="388"/>
      <c r="AN111" s="388"/>
    </row>
    <row r="112" spans="2:40" ht="13.15" customHeight="1" outlineLevel="1" x14ac:dyDescent="0.2">
      <c r="B112" s="390" t="s">
        <v>925</v>
      </c>
      <c r="C112" s="399"/>
      <c r="D112" s="285"/>
      <c r="E112" s="393"/>
      <c r="F112" s="388"/>
      <c r="G112" s="388"/>
      <c r="H112" s="388"/>
      <c r="I112" s="388"/>
      <c r="J112" s="388"/>
      <c r="K112" s="388"/>
      <c r="L112" s="388"/>
      <c r="M112" s="388"/>
      <c r="N112" s="388"/>
      <c r="O112" s="388"/>
      <c r="P112" s="388"/>
      <c r="Q112" s="388"/>
      <c r="R112" s="388"/>
      <c r="S112" s="388"/>
      <c r="T112" s="388"/>
      <c r="U112" s="388"/>
      <c r="V112" s="388"/>
      <c r="W112" s="388"/>
      <c r="X112" s="388"/>
      <c r="Y112" s="388"/>
      <c r="Z112" s="388"/>
      <c r="AA112" s="388"/>
      <c r="AB112" s="388"/>
      <c r="AC112" s="388"/>
      <c r="AD112" s="388"/>
      <c r="AE112" s="388"/>
      <c r="AF112" s="388"/>
      <c r="AG112" s="388"/>
      <c r="AH112" s="388"/>
      <c r="AI112" s="388"/>
      <c r="AJ112" s="388"/>
      <c r="AK112" s="388"/>
      <c r="AL112" s="388"/>
      <c r="AM112" s="388"/>
      <c r="AN112" s="388"/>
    </row>
    <row r="113" spans="2:40" ht="13.15" customHeight="1" outlineLevel="1" x14ac:dyDescent="0.2">
      <c r="B113" s="390" t="s">
        <v>926</v>
      </c>
      <c r="C113" s="399"/>
      <c r="D113" s="285"/>
      <c r="E113" s="393"/>
      <c r="F113" s="388"/>
      <c r="G113" s="388"/>
      <c r="H113" s="388"/>
      <c r="I113" s="388"/>
      <c r="J113" s="388"/>
      <c r="K113" s="388"/>
      <c r="L113" s="388"/>
      <c r="M113" s="388"/>
      <c r="N113" s="388"/>
      <c r="O113" s="388"/>
      <c r="P113" s="388"/>
      <c r="Q113" s="388"/>
      <c r="R113" s="388"/>
      <c r="S113" s="388"/>
      <c r="T113" s="388"/>
      <c r="U113" s="388"/>
      <c r="V113" s="388"/>
      <c r="W113" s="388"/>
      <c r="X113" s="388"/>
      <c r="Y113" s="388"/>
      <c r="Z113" s="388"/>
      <c r="AA113" s="388"/>
      <c r="AB113" s="388"/>
      <c r="AC113" s="388"/>
      <c r="AD113" s="388"/>
      <c r="AE113" s="388"/>
      <c r="AF113" s="388"/>
      <c r="AG113" s="388"/>
      <c r="AH113" s="388"/>
      <c r="AI113" s="388"/>
      <c r="AJ113" s="388"/>
      <c r="AK113" s="388"/>
      <c r="AL113" s="388"/>
      <c r="AM113" s="388"/>
      <c r="AN113" s="388"/>
    </row>
    <row r="114" spans="2:40" ht="13.15" customHeight="1" outlineLevel="1" x14ac:dyDescent="0.2">
      <c r="B114" s="390" t="s">
        <v>1331</v>
      </c>
      <c r="C114" s="399"/>
      <c r="D114" s="285"/>
      <c r="E114" s="393"/>
      <c r="F114" s="388"/>
      <c r="G114" s="388"/>
      <c r="H114" s="388"/>
      <c r="I114" s="388"/>
      <c r="J114" s="388"/>
      <c r="K114" s="388"/>
      <c r="L114" s="388"/>
      <c r="M114" s="388"/>
      <c r="N114" s="388"/>
      <c r="O114" s="388"/>
      <c r="P114" s="388"/>
      <c r="Q114" s="388"/>
      <c r="R114" s="388"/>
      <c r="S114" s="388"/>
      <c r="T114" s="388"/>
      <c r="U114" s="388"/>
      <c r="V114" s="388"/>
      <c r="W114" s="388"/>
      <c r="X114" s="388"/>
      <c r="Y114" s="388"/>
      <c r="Z114" s="388"/>
      <c r="AA114" s="388"/>
      <c r="AB114" s="388"/>
      <c r="AC114" s="388"/>
      <c r="AD114" s="388"/>
      <c r="AE114" s="388"/>
      <c r="AF114" s="388"/>
      <c r="AG114" s="388"/>
      <c r="AH114" s="388"/>
      <c r="AI114" s="388"/>
      <c r="AJ114" s="388"/>
      <c r="AK114" s="388"/>
      <c r="AL114" s="388"/>
      <c r="AM114" s="388"/>
      <c r="AN114" s="388"/>
    </row>
    <row r="115" spans="2:40" ht="13.15" customHeight="1" outlineLevel="1" x14ac:dyDescent="0.2">
      <c r="B115" s="390" t="s">
        <v>928</v>
      </c>
      <c r="C115" s="399"/>
      <c r="D115" s="285"/>
      <c r="E115" s="393"/>
      <c r="F115" s="388"/>
      <c r="G115" s="388"/>
      <c r="H115" s="388"/>
      <c r="I115" s="388"/>
      <c r="J115" s="388"/>
      <c r="K115" s="388"/>
      <c r="L115" s="388"/>
      <c r="M115" s="388"/>
      <c r="N115" s="388"/>
      <c r="O115" s="388"/>
      <c r="P115" s="388"/>
      <c r="Q115" s="388"/>
      <c r="R115" s="388"/>
      <c r="S115" s="388"/>
      <c r="T115" s="388"/>
      <c r="U115" s="388"/>
      <c r="V115" s="388"/>
      <c r="W115" s="388"/>
      <c r="X115" s="388"/>
      <c r="Y115" s="388"/>
      <c r="Z115" s="388"/>
      <c r="AA115" s="388"/>
      <c r="AB115" s="388"/>
      <c r="AC115" s="388"/>
      <c r="AD115" s="388"/>
      <c r="AE115" s="388"/>
      <c r="AF115" s="388"/>
      <c r="AG115" s="388"/>
      <c r="AH115" s="388"/>
      <c r="AI115" s="388"/>
      <c r="AJ115" s="388"/>
      <c r="AK115" s="388"/>
      <c r="AL115" s="388"/>
      <c r="AM115" s="388"/>
      <c r="AN115" s="388"/>
    </row>
    <row r="116" spans="2:40" ht="13.15" customHeight="1" outlineLevel="1" x14ac:dyDescent="0.2">
      <c r="B116" s="390" t="s">
        <v>929</v>
      </c>
      <c r="C116" s="399"/>
      <c r="D116" s="285"/>
      <c r="E116" s="393"/>
      <c r="F116" s="388"/>
      <c r="G116" s="388"/>
      <c r="H116" s="388"/>
      <c r="I116" s="388"/>
      <c r="J116" s="388"/>
      <c r="K116" s="388"/>
      <c r="L116" s="388"/>
      <c r="M116" s="388"/>
      <c r="N116" s="388"/>
      <c r="O116" s="388"/>
      <c r="P116" s="388"/>
      <c r="Q116" s="388"/>
      <c r="R116" s="388"/>
      <c r="S116" s="388"/>
      <c r="T116" s="388"/>
      <c r="U116" s="388"/>
      <c r="V116" s="388"/>
      <c r="W116" s="388"/>
      <c r="X116" s="388"/>
      <c r="Y116" s="388"/>
      <c r="Z116" s="388"/>
      <c r="AA116" s="388"/>
      <c r="AB116" s="388"/>
      <c r="AC116" s="388"/>
      <c r="AD116" s="388"/>
      <c r="AE116" s="388"/>
      <c r="AF116" s="388"/>
      <c r="AG116" s="388"/>
      <c r="AH116" s="388"/>
      <c r="AI116" s="388"/>
      <c r="AJ116" s="388"/>
      <c r="AK116" s="388"/>
      <c r="AL116" s="388"/>
      <c r="AM116" s="388"/>
      <c r="AN116" s="388"/>
    </row>
    <row r="117" spans="2:40" ht="13.15" customHeight="1" outlineLevel="1" x14ac:dyDescent="0.2">
      <c r="B117" s="390" t="s">
        <v>931</v>
      </c>
      <c r="C117" s="399"/>
      <c r="D117" s="285"/>
      <c r="E117" s="393"/>
      <c r="F117" s="388"/>
      <c r="G117" s="388"/>
      <c r="H117" s="388"/>
      <c r="I117" s="388"/>
      <c r="J117" s="388"/>
      <c r="K117" s="388"/>
      <c r="L117" s="388"/>
      <c r="M117" s="388"/>
      <c r="N117" s="388"/>
      <c r="O117" s="388"/>
      <c r="P117" s="388"/>
      <c r="Q117" s="388"/>
      <c r="R117" s="388"/>
      <c r="S117" s="388"/>
      <c r="T117" s="388"/>
      <c r="U117" s="388"/>
      <c r="V117" s="388"/>
      <c r="W117" s="388"/>
      <c r="X117" s="388"/>
      <c r="Y117" s="388"/>
      <c r="Z117" s="388"/>
      <c r="AA117" s="388"/>
      <c r="AB117" s="388"/>
      <c r="AC117" s="388"/>
      <c r="AD117" s="388"/>
      <c r="AE117" s="388"/>
      <c r="AF117" s="388"/>
      <c r="AG117" s="388"/>
      <c r="AH117" s="388"/>
      <c r="AI117" s="388"/>
      <c r="AJ117" s="388"/>
      <c r="AK117" s="388"/>
      <c r="AL117" s="388"/>
      <c r="AM117" s="388"/>
      <c r="AN117" s="388"/>
    </row>
    <row r="118" spans="2:40" ht="13.15" customHeight="1" outlineLevel="1" x14ac:dyDescent="0.2">
      <c r="B118" s="390" t="s">
        <v>973</v>
      </c>
      <c r="C118" s="399"/>
      <c r="D118" s="285"/>
      <c r="E118" s="393"/>
      <c r="F118" s="388"/>
      <c r="G118" s="388"/>
      <c r="H118" s="388"/>
      <c r="I118" s="388"/>
      <c r="J118" s="388"/>
      <c r="K118" s="388"/>
      <c r="L118" s="388"/>
      <c r="M118" s="388"/>
      <c r="N118" s="388"/>
      <c r="O118" s="388"/>
      <c r="P118" s="388"/>
      <c r="Q118" s="388"/>
      <c r="R118" s="388"/>
      <c r="S118" s="388"/>
      <c r="T118" s="388"/>
      <c r="U118" s="388"/>
      <c r="V118" s="388"/>
      <c r="W118" s="388"/>
      <c r="X118" s="388"/>
      <c r="Y118" s="388"/>
      <c r="Z118" s="388"/>
      <c r="AA118" s="388"/>
      <c r="AB118" s="388"/>
      <c r="AC118" s="388"/>
      <c r="AD118" s="388"/>
      <c r="AE118" s="388"/>
      <c r="AF118" s="388"/>
      <c r="AG118" s="388"/>
      <c r="AH118" s="388"/>
      <c r="AI118" s="388"/>
      <c r="AJ118" s="388"/>
      <c r="AK118" s="388"/>
      <c r="AL118" s="388"/>
      <c r="AM118" s="388"/>
      <c r="AN118" s="388"/>
    </row>
    <row r="119" spans="2:40" ht="13.15" customHeight="1" outlineLevel="1" x14ac:dyDescent="0.2">
      <c r="B119" s="390" t="s">
        <v>974</v>
      </c>
      <c r="C119" s="399"/>
      <c r="D119" s="285"/>
      <c r="E119" s="393"/>
      <c r="F119" s="388"/>
      <c r="G119" s="388"/>
      <c r="H119" s="388"/>
      <c r="I119" s="388"/>
      <c r="J119" s="388"/>
      <c r="K119" s="388"/>
      <c r="L119" s="388"/>
      <c r="M119" s="388"/>
      <c r="N119" s="388"/>
      <c r="O119" s="388"/>
      <c r="P119" s="388"/>
      <c r="Q119" s="388"/>
      <c r="R119" s="388"/>
      <c r="S119" s="388"/>
      <c r="T119" s="388"/>
      <c r="U119" s="388"/>
      <c r="V119" s="388"/>
      <c r="W119" s="388"/>
      <c r="X119" s="388"/>
      <c r="Y119" s="388"/>
      <c r="Z119" s="388"/>
      <c r="AA119" s="388"/>
      <c r="AB119" s="388"/>
      <c r="AC119" s="388"/>
      <c r="AD119" s="388"/>
      <c r="AE119" s="388"/>
      <c r="AF119" s="388"/>
      <c r="AG119" s="388"/>
      <c r="AH119" s="388"/>
      <c r="AI119" s="388"/>
      <c r="AJ119" s="388"/>
      <c r="AK119" s="388"/>
      <c r="AL119" s="388"/>
      <c r="AM119" s="388"/>
      <c r="AN119" s="388"/>
    </row>
    <row r="120" spans="2:40" ht="13.15" customHeight="1" outlineLevel="1" x14ac:dyDescent="0.2">
      <c r="B120" s="390" t="s">
        <v>975</v>
      </c>
      <c r="C120" s="399"/>
      <c r="D120" s="285"/>
      <c r="E120" s="393"/>
      <c r="F120" s="388"/>
      <c r="G120" s="388"/>
      <c r="H120" s="388"/>
      <c r="I120" s="388"/>
      <c r="J120" s="388"/>
      <c r="K120" s="388"/>
      <c r="L120" s="388"/>
      <c r="M120" s="388"/>
      <c r="N120" s="388"/>
      <c r="O120" s="388"/>
      <c r="P120" s="388"/>
      <c r="Q120" s="388"/>
      <c r="R120" s="388"/>
      <c r="S120" s="388"/>
      <c r="T120" s="388"/>
      <c r="U120" s="388"/>
      <c r="V120" s="388"/>
      <c r="W120" s="388"/>
      <c r="X120" s="388"/>
      <c r="Y120" s="388"/>
      <c r="Z120" s="388"/>
      <c r="AA120" s="388"/>
      <c r="AB120" s="388"/>
      <c r="AC120" s="388"/>
      <c r="AD120" s="388"/>
      <c r="AE120" s="388"/>
      <c r="AF120" s="388"/>
      <c r="AG120" s="388"/>
      <c r="AH120" s="388"/>
      <c r="AI120" s="388"/>
      <c r="AJ120" s="388"/>
      <c r="AK120" s="388"/>
      <c r="AL120" s="388"/>
      <c r="AM120" s="388"/>
      <c r="AN120" s="388"/>
    </row>
    <row r="121" spans="2:40" ht="13.15" customHeight="1" outlineLevel="1" x14ac:dyDescent="0.2">
      <c r="B121" s="390" t="s">
        <v>1332</v>
      </c>
      <c r="C121" s="399"/>
      <c r="D121" s="285"/>
      <c r="E121" s="393"/>
      <c r="F121" s="388"/>
      <c r="G121" s="388"/>
      <c r="H121" s="388"/>
      <c r="I121" s="388"/>
      <c r="J121" s="388"/>
      <c r="K121" s="388"/>
      <c r="L121" s="388"/>
      <c r="M121" s="388"/>
      <c r="N121" s="388"/>
      <c r="O121" s="388"/>
      <c r="P121" s="388"/>
      <c r="Q121" s="388"/>
      <c r="R121" s="388"/>
      <c r="S121" s="388"/>
      <c r="T121" s="388"/>
      <c r="U121" s="388"/>
      <c r="V121" s="388"/>
      <c r="W121" s="388"/>
      <c r="X121" s="388"/>
      <c r="Y121" s="388"/>
      <c r="Z121" s="388"/>
      <c r="AA121" s="388"/>
      <c r="AB121" s="388"/>
      <c r="AC121" s="388"/>
      <c r="AD121" s="388"/>
      <c r="AE121" s="388"/>
      <c r="AF121" s="388"/>
      <c r="AG121" s="388"/>
      <c r="AH121" s="388"/>
      <c r="AI121" s="388"/>
      <c r="AJ121" s="388"/>
      <c r="AK121" s="388"/>
      <c r="AL121" s="388"/>
      <c r="AM121" s="388"/>
      <c r="AN121" s="388"/>
    </row>
    <row r="122" spans="2:40" ht="13.15" customHeight="1" outlineLevel="1" x14ac:dyDescent="0.2">
      <c r="B122" s="390" t="s">
        <v>1333</v>
      </c>
      <c r="C122" s="399"/>
      <c r="D122" s="285"/>
      <c r="E122" s="393"/>
      <c r="F122" s="388"/>
      <c r="G122" s="388"/>
      <c r="H122" s="388"/>
      <c r="I122" s="388"/>
      <c r="J122" s="388"/>
      <c r="K122" s="388"/>
      <c r="L122" s="388"/>
      <c r="M122" s="388"/>
      <c r="N122" s="388"/>
      <c r="O122" s="388"/>
      <c r="P122" s="388"/>
      <c r="Q122" s="388"/>
      <c r="R122" s="388"/>
      <c r="S122" s="388"/>
      <c r="T122" s="388"/>
      <c r="U122" s="388"/>
      <c r="V122" s="388"/>
      <c r="W122" s="388"/>
      <c r="X122" s="388"/>
      <c r="Y122" s="388"/>
      <c r="Z122" s="388"/>
      <c r="AA122" s="388"/>
      <c r="AB122" s="388"/>
      <c r="AC122" s="388"/>
      <c r="AD122" s="388"/>
      <c r="AE122" s="388"/>
      <c r="AF122" s="388"/>
      <c r="AG122" s="388"/>
      <c r="AH122" s="388"/>
      <c r="AI122" s="388"/>
      <c r="AJ122" s="388"/>
      <c r="AK122" s="388"/>
      <c r="AL122" s="388"/>
      <c r="AM122" s="388"/>
      <c r="AN122" s="388"/>
    </row>
    <row r="123" spans="2:40" ht="13.15" customHeight="1" outlineLevel="1" x14ac:dyDescent="0.2">
      <c r="B123" s="390" t="s">
        <v>1334</v>
      </c>
      <c r="C123" s="399"/>
      <c r="D123" s="285"/>
      <c r="E123" s="393"/>
      <c r="F123" s="388"/>
      <c r="G123" s="388"/>
      <c r="H123" s="388"/>
      <c r="I123" s="388"/>
      <c r="J123" s="388"/>
      <c r="K123" s="388"/>
      <c r="L123" s="388"/>
      <c r="M123" s="388"/>
      <c r="N123" s="388"/>
      <c r="O123" s="388"/>
      <c r="P123" s="388"/>
      <c r="Q123" s="388"/>
      <c r="R123" s="388"/>
      <c r="S123" s="388"/>
      <c r="T123" s="388"/>
      <c r="U123" s="388"/>
      <c r="V123" s="388"/>
      <c r="W123" s="388"/>
      <c r="X123" s="388"/>
      <c r="Y123" s="388"/>
      <c r="Z123" s="388"/>
      <c r="AA123" s="388"/>
      <c r="AB123" s="388"/>
      <c r="AC123" s="388"/>
      <c r="AD123" s="388"/>
      <c r="AE123" s="388"/>
      <c r="AF123" s="388"/>
      <c r="AG123" s="388"/>
      <c r="AH123" s="388"/>
      <c r="AI123" s="388"/>
      <c r="AJ123" s="388"/>
      <c r="AK123" s="388"/>
      <c r="AL123" s="388"/>
      <c r="AM123" s="388"/>
      <c r="AN123" s="388"/>
    </row>
    <row r="124" spans="2:40" ht="13.15" customHeight="1" outlineLevel="1" x14ac:dyDescent="0.2">
      <c r="B124" s="390" t="s">
        <v>945</v>
      </c>
      <c r="C124" s="399"/>
      <c r="D124" s="285"/>
      <c r="E124" s="393"/>
      <c r="F124" s="388"/>
      <c r="G124" s="388"/>
      <c r="H124" s="388"/>
      <c r="I124" s="388"/>
      <c r="J124" s="388"/>
      <c r="K124" s="388"/>
      <c r="L124" s="388"/>
      <c r="M124" s="388"/>
      <c r="N124" s="388"/>
      <c r="O124" s="388"/>
      <c r="P124" s="388"/>
      <c r="Q124" s="388"/>
      <c r="R124" s="388"/>
      <c r="S124" s="388"/>
      <c r="T124" s="388"/>
      <c r="U124" s="388"/>
      <c r="V124" s="388"/>
      <c r="W124" s="388"/>
      <c r="X124" s="388"/>
      <c r="Y124" s="388"/>
      <c r="Z124" s="388"/>
      <c r="AA124" s="388"/>
      <c r="AB124" s="388"/>
      <c r="AC124" s="388"/>
      <c r="AD124" s="388"/>
      <c r="AE124" s="388"/>
      <c r="AF124" s="388"/>
      <c r="AG124" s="388"/>
      <c r="AH124" s="388"/>
      <c r="AI124" s="388"/>
      <c r="AJ124" s="388"/>
      <c r="AK124" s="388"/>
      <c r="AL124" s="388"/>
      <c r="AM124" s="388"/>
      <c r="AN124" s="388"/>
    </row>
    <row r="125" spans="2:40" ht="13.15" customHeight="1" outlineLevel="1" x14ac:dyDescent="0.2">
      <c r="B125" s="390" t="s">
        <v>946</v>
      </c>
      <c r="C125" s="399"/>
      <c r="D125" s="285"/>
      <c r="E125" s="393"/>
      <c r="F125" s="388"/>
      <c r="G125" s="388"/>
      <c r="H125" s="388"/>
      <c r="I125" s="388"/>
      <c r="J125" s="388"/>
      <c r="K125" s="388"/>
      <c r="L125" s="388"/>
      <c r="M125" s="388"/>
      <c r="N125" s="388"/>
      <c r="O125" s="388"/>
      <c r="P125" s="388"/>
      <c r="Q125" s="388"/>
      <c r="R125" s="388"/>
      <c r="S125" s="388"/>
      <c r="T125" s="388"/>
      <c r="U125" s="388"/>
      <c r="V125" s="388"/>
      <c r="W125" s="388"/>
      <c r="X125" s="388"/>
      <c r="Y125" s="388"/>
      <c r="Z125" s="388"/>
      <c r="AA125" s="388"/>
      <c r="AB125" s="388"/>
      <c r="AC125" s="388"/>
      <c r="AD125" s="388"/>
      <c r="AE125" s="388"/>
      <c r="AF125" s="388"/>
      <c r="AG125" s="388"/>
      <c r="AH125" s="388"/>
      <c r="AI125" s="388"/>
      <c r="AJ125" s="388"/>
      <c r="AK125" s="388"/>
      <c r="AL125" s="388"/>
      <c r="AM125" s="388"/>
      <c r="AN125" s="388"/>
    </row>
    <row r="126" spans="2:40" ht="13.15" customHeight="1" outlineLevel="1" x14ac:dyDescent="0.2">
      <c r="B126" s="390" t="s">
        <v>950</v>
      </c>
      <c r="C126" s="399"/>
      <c r="D126" s="285"/>
      <c r="E126" s="393"/>
      <c r="F126" s="388"/>
      <c r="G126" s="388"/>
      <c r="H126" s="388"/>
      <c r="I126" s="388"/>
      <c r="J126" s="388"/>
      <c r="K126" s="388"/>
      <c r="L126" s="388"/>
      <c r="M126" s="388"/>
      <c r="N126" s="388"/>
      <c r="O126" s="388"/>
      <c r="P126" s="388"/>
      <c r="Q126" s="388"/>
      <c r="R126" s="388"/>
      <c r="S126" s="388"/>
      <c r="T126" s="388"/>
      <c r="U126" s="388"/>
      <c r="V126" s="388"/>
      <c r="W126" s="388"/>
      <c r="X126" s="388"/>
      <c r="Y126" s="388"/>
      <c r="Z126" s="388"/>
      <c r="AA126" s="388"/>
      <c r="AB126" s="388"/>
      <c r="AC126" s="388"/>
      <c r="AD126" s="388"/>
      <c r="AE126" s="388"/>
      <c r="AF126" s="388"/>
      <c r="AG126" s="388"/>
      <c r="AH126" s="388"/>
      <c r="AI126" s="388"/>
      <c r="AJ126" s="388"/>
      <c r="AK126" s="388"/>
      <c r="AL126" s="388"/>
      <c r="AM126" s="388"/>
      <c r="AN126" s="388"/>
    </row>
    <row r="127" spans="2:40" s="8" customFormat="1" ht="13.15" customHeight="1" x14ac:dyDescent="0.2">
      <c r="B127" s="309" t="s">
        <v>1339</v>
      </c>
      <c r="C127" s="404"/>
      <c r="D127" s="377"/>
      <c r="E127" s="378"/>
      <c r="F127" s="378"/>
      <c r="G127" s="378"/>
      <c r="H127" s="378"/>
      <c r="I127" s="378"/>
      <c r="J127" s="378"/>
      <c r="K127" s="378"/>
      <c r="L127" s="378"/>
      <c r="M127" s="378"/>
      <c r="N127" s="378"/>
      <c r="O127" s="378"/>
      <c r="P127" s="378"/>
      <c r="Q127" s="378"/>
      <c r="R127" s="378"/>
      <c r="S127" s="378"/>
      <c r="T127" s="378"/>
      <c r="U127" s="378"/>
      <c r="V127" s="378"/>
      <c r="W127" s="378"/>
      <c r="X127" s="378"/>
      <c r="Y127" s="378"/>
      <c r="Z127" s="378"/>
      <c r="AA127" s="378"/>
      <c r="AB127" s="378"/>
      <c r="AC127" s="378"/>
      <c r="AD127" s="378"/>
      <c r="AE127" s="378"/>
      <c r="AF127" s="378"/>
      <c r="AG127" s="378"/>
      <c r="AH127" s="378"/>
      <c r="AI127" s="378"/>
      <c r="AJ127" s="378"/>
      <c r="AK127" s="378"/>
      <c r="AL127" s="378"/>
      <c r="AM127" s="378"/>
      <c r="AN127" s="378"/>
    </row>
    <row r="128" spans="2:40" ht="13.15" customHeight="1" outlineLevel="1" x14ac:dyDescent="0.2">
      <c r="B128" s="390" t="s">
        <v>767</v>
      </c>
      <c r="C128" s="399"/>
      <c r="D128" s="285"/>
      <c r="E128" s="393"/>
      <c r="F128" s="388"/>
      <c r="G128" s="388"/>
      <c r="H128" s="388"/>
      <c r="I128" s="388"/>
      <c r="J128" s="388"/>
      <c r="K128" s="388"/>
      <c r="L128" s="388"/>
      <c r="M128" s="388"/>
      <c r="N128" s="388"/>
      <c r="O128" s="388"/>
      <c r="P128" s="388"/>
      <c r="Q128" s="388"/>
      <c r="R128" s="388"/>
      <c r="S128" s="388"/>
      <c r="T128" s="388"/>
      <c r="U128" s="388"/>
      <c r="V128" s="388"/>
      <c r="W128" s="388"/>
      <c r="X128" s="388"/>
      <c r="Y128" s="388"/>
      <c r="Z128" s="388"/>
      <c r="AA128" s="388"/>
      <c r="AB128" s="388"/>
      <c r="AC128" s="388"/>
      <c r="AD128" s="388"/>
      <c r="AE128" s="388"/>
      <c r="AF128" s="388"/>
      <c r="AG128" s="388"/>
      <c r="AH128" s="388"/>
      <c r="AI128" s="388"/>
      <c r="AJ128" s="388"/>
      <c r="AK128" s="388"/>
      <c r="AL128" s="388"/>
      <c r="AM128" s="388"/>
      <c r="AN128" s="388"/>
    </row>
    <row r="129" spans="2:40" ht="13.15" customHeight="1" outlineLevel="1" x14ac:dyDescent="0.2">
      <c r="B129" s="390" t="s">
        <v>778</v>
      </c>
      <c r="C129" s="399"/>
      <c r="D129" s="285"/>
      <c r="E129" s="393"/>
      <c r="F129" s="388"/>
      <c r="G129" s="388"/>
      <c r="H129" s="388"/>
      <c r="I129" s="388"/>
      <c r="J129" s="388"/>
      <c r="K129" s="388"/>
      <c r="L129" s="388"/>
      <c r="M129" s="388"/>
      <c r="N129" s="388"/>
      <c r="O129" s="388"/>
      <c r="P129" s="388"/>
      <c r="Q129" s="388"/>
      <c r="R129" s="388"/>
      <c r="S129" s="388"/>
      <c r="T129" s="388"/>
      <c r="U129" s="388"/>
      <c r="V129" s="388"/>
      <c r="W129" s="388"/>
      <c r="X129" s="388"/>
      <c r="Y129" s="388"/>
      <c r="Z129" s="388"/>
      <c r="AA129" s="388"/>
      <c r="AB129" s="388"/>
      <c r="AC129" s="388"/>
      <c r="AD129" s="388"/>
      <c r="AE129" s="388"/>
      <c r="AF129" s="388"/>
      <c r="AG129" s="388"/>
      <c r="AH129" s="388"/>
      <c r="AI129" s="388"/>
      <c r="AJ129" s="388"/>
      <c r="AK129" s="388"/>
      <c r="AL129" s="388"/>
      <c r="AM129" s="388"/>
      <c r="AN129" s="388"/>
    </row>
    <row r="130" spans="2:40" ht="13.15" customHeight="1" outlineLevel="1" x14ac:dyDescent="0.2">
      <c r="B130" s="390" t="s">
        <v>783</v>
      </c>
      <c r="C130" s="399"/>
      <c r="D130" s="285"/>
      <c r="E130" s="393"/>
      <c r="F130" s="388"/>
      <c r="G130" s="388"/>
      <c r="H130" s="388"/>
      <c r="I130" s="388"/>
      <c r="J130" s="388"/>
      <c r="K130" s="388"/>
      <c r="L130" s="388"/>
      <c r="M130" s="388"/>
      <c r="N130" s="388"/>
      <c r="O130" s="388"/>
      <c r="P130" s="388"/>
      <c r="Q130" s="388"/>
      <c r="R130" s="388"/>
      <c r="S130" s="388"/>
      <c r="T130" s="388"/>
      <c r="U130" s="388"/>
      <c r="V130" s="388"/>
      <c r="W130" s="388"/>
      <c r="X130" s="388"/>
      <c r="Y130" s="388"/>
      <c r="Z130" s="388"/>
      <c r="AA130" s="388"/>
      <c r="AB130" s="388"/>
      <c r="AC130" s="388"/>
      <c r="AD130" s="388"/>
      <c r="AE130" s="388"/>
      <c r="AF130" s="388"/>
      <c r="AG130" s="388"/>
      <c r="AH130" s="388"/>
      <c r="AI130" s="388"/>
      <c r="AJ130" s="388"/>
      <c r="AK130" s="388"/>
      <c r="AL130" s="388"/>
      <c r="AM130" s="388"/>
      <c r="AN130" s="388"/>
    </row>
    <row r="131" spans="2:40" ht="13.15" customHeight="1" outlineLevel="1" x14ac:dyDescent="0.2">
      <c r="B131" s="390" t="s">
        <v>784</v>
      </c>
      <c r="C131" s="399"/>
      <c r="D131" s="285"/>
      <c r="E131" s="393"/>
      <c r="F131" s="388"/>
      <c r="G131" s="388"/>
      <c r="H131" s="388"/>
      <c r="I131" s="388"/>
      <c r="J131" s="388"/>
      <c r="K131" s="388"/>
      <c r="L131" s="388"/>
      <c r="M131" s="388"/>
      <c r="N131" s="388"/>
      <c r="O131" s="388"/>
      <c r="P131" s="388"/>
      <c r="Q131" s="388"/>
      <c r="R131" s="388"/>
      <c r="S131" s="388"/>
      <c r="T131" s="388"/>
      <c r="U131" s="388"/>
      <c r="V131" s="388"/>
      <c r="W131" s="388"/>
      <c r="X131" s="388"/>
      <c r="Y131" s="388"/>
      <c r="Z131" s="388"/>
      <c r="AA131" s="388"/>
      <c r="AB131" s="388"/>
      <c r="AC131" s="388"/>
      <c r="AD131" s="388"/>
      <c r="AE131" s="388"/>
      <c r="AF131" s="388"/>
      <c r="AG131" s="388"/>
      <c r="AH131" s="388"/>
      <c r="AI131" s="388"/>
      <c r="AJ131" s="388"/>
      <c r="AK131" s="388"/>
      <c r="AL131" s="388"/>
      <c r="AM131" s="388"/>
      <c r="AN131" s="388"/>
    </row>
    <row r="132" spans="2:40" ht="13.15" customHeight="1" outlineLevel="1" x14ac:dyDescent="0.2">
      <c r="B132" s="390" t="s">
        <v>786</v>
      </c>
      <c r="C132" s="399"/>
      <c r="D132" s="285"/>
      <c r="E132" s="393"/>
      <c r="F132" s="388"/>
      <c r="G132" s="388"/>
      <c r="H132" s="388"/>
      <c r="I132" s="388"/>
      <c r="J132" s="388"/>
      <c r="K132" s="388"/>
      <c r="L132" s="388"/>
      <c r="M132" s="388"/>
      <c r="N132" s="388"/>
      <c r="O132" s="388"/>
      <c r="P132" s="388"/>
      <c r="Q132" s="388"/>
      <c r="R132" s="388"/>
      <c r="S132" s="388"/>
      <c r="T132" s="388"/>
      <c r="U132" s="388"/>
      <c r="V132" s="388"/>
      <c r="W132" s="388"/>
      <c r="X132" s="388"/>
      <c r="Y132" s="388"/>
      <c r="Z132" s="388"/>
      <c r="AA132" s="388"/>
      <c r="AB132" s="388"/>
      <c r="AC132" s="388"/>
      <c r="AD132" s="388"/>
      <c r="AE132" s="388"/>
      <c r="AF132" s="388"/>
      <c r="AG132" s="388"/>
      <c r="AH132" s="388"/>
      <c r="AI132" s="388"/>
      <c r="AJ132" s="388"/>
      <c r="AK132" s="388"/>
      <c r="AL132" s="388"/>
      <c r="AM132" s="388"/>
      <c r="AN132" s="388"/>
    </row>
    <row r="133" spans="2:40" ht="13.15" customHeight="1" outlineLevel="1" x14ac:dyDescent="0.2">
      <c r="B133" s="390" t="s">
        <v>787</v>
      </c>
      <c r="C133" s="399"/>
      <c r="D133" s="285"/>
      <c r="E133" s="393"/>
      <c r="F133" s="388"/>
      <c r="G133" s="388"/>
      <c r="H133" s="388"/>
      <c r="I133" s="388"/>
      <c r="J133" s="388"/>
      <c r="K133" s="388"/>
      <c r="L133" s="388"/>
      <c r="M133" s="388"/>
      <c r="N133" s="388"/>
      <c r="O133" s="388"/>
      <c r="P133" s="388"/>
      <c r="Q133" s="388"/>
      <c r="R133" s="388"/>
      <c r="S133" s="388"/>
      <c r="T133" s="388"/>
      <c r="U133" s="388"/>
      <c r="V133" s="388"/>
      <c r="W133" s="388"/>
      <c r="X133" s="388"/>
      <c r="Y133" s="388"/>
      <c r="Z133" s="388"/>
      <c r="AA133" s="388"/>
      <c r="AB133" s="388"/>
      <c r="AC133" s="388"/>
      <c r="AD133" s="388"/>
      <c r="AE133" s="388"/>
      <c r="AF133" s="388"/>
      <c r="AG133" s="388"/>
      <c r="AH133" s="388"/>
      <c r="AI133" s="388"/>
      <c r="AJ133" s="388"/>
      <c r="AK133" s="388"/>
      <c r="AL133" s="388"/>
      <c r="AM133" s="388"/>
      <c r="AN133" s="388"/>
    </row>
    <row r="134" spans="2:40" ht="13.15" customHeight="1" outlineLevel="1" x14ac:dyDescent="0.2">
      <c r="B134" s="390" t="s">
        <v>984</v>
      </c>
      <c r="C134" s="399"/>
      <c r="D134" s="285"/>
      <c r="E134" s="393"/>
      <c r="F134" s="388"/>
      <c r="G134" s="388"/>
      <c r="H134" s="388"/>
      <c r="I134" s="388"/>
      <c r="J134" s="388"/>
      <c r="K134" s="388"/>
      <c r="L134" s="388"/>
      <c r="M134" s="388"/>
      <c r="N134" s="388"/>
      <c r="O134" s="388"/>
      <c r="P134" s="388"/>
      <c r="Q134" s="388"/>
      <c r="R134" s="388"/>
      <c r="S134" s="388"/>
      <c r="T134" s="388"/>
      <c r="U134" s="388"/>
      <c r="V134" s="388"/>
      <c r="W134" s="388"/>
      <c r="X134" s="388"/>
      <c r="Y134" s="388"/>
      <c r="Z134" s="388"/>
      <c r="AA134" s="388"/>
      <c r="AB134" s="388"/>
      <c r="AC134" s="388"/>
      <c r="AD134" s="388"/>
      <c r="AE134" s="388"/>
      <c r="AF134" s="388"/>
      <c r="AG134" s="388"/>
      <c r="AH134" s="388"/>
      <c r="AI134" s="388"/>
      <c r="AJ134" s="388"/>
      <c r="AK134" s="388"/>
      <c r="AL134" s="388"/>
      <c r="AM134" s="388"/>
      <c r="AN134" s="388"/>
    </row>
    <row r="135" spans="2:40" ht="13.15" customHeight="1" outlineLevel="1" x14ac:dyDescent="0.2">
      <c r="B135" s="390" t="s">
        <v>1331</v>
      </c>
      <c r="C135" s="399"/>
      <c r="D135" s="285"/>
      <c r="E135" s="393"/>
      <c r="F135" s="388"/>
      <c r="G135" s="388"/>
      <c r="H135" s="388"/>
      <c r="I135" s="388"/>
      <c r="J135" s="388"/>
      <c r="K135" s="388"/>
      <c r="L135" s="388"/>
      <c r="M135" s="388"/>
      <c r="N135" s="388"/>
      <c r="O135" s="388"/>
      <c r="P135" s="388"/>
      <c r="Q135" s="388"/>
      <c r="R135" s="388"/>
      <c r="S135" s="388"/>
      <c r="T135" s="388"/>
      <c r="U135" s="388"/>
      <c r="V135" s="388"/>
      <c r="W135" s="388"/>
      <c r="X135" s="388"/>
      <c r="Y135" s="388"/>
      <c r="Z135" s="388"/>
      <c r="AA135" s="388"/>
      <c r="AB135" s="388"/>
      <c r="AC135" s="388"/>
      <c r="AD135" s="388"/>
      <c r="AE135" s="388"/>
      <c r="AF135" s="388"/>
      <c r="AG135" s="388"/>
      <c r="AH135" s="388"/>
      <c r="AI135" s="388"/>
      <c r="AJ135" s="388"/>
      <c r="AK135" s="388"/>
      <c r="AL135" s="388"/>
      <c r="AM135" s="388"/>
      <c r="AN135" s="388"/>
    </row>
    <row r="136" spans="2:40" ht="13.15" customHeight="1" outlineLevel="1" x14ac:dyDescent="0.2">
      <c r="B136" s="390" t="s">
        <v>863</v>
      </c>
      <c r="C136" s="399"/>
      <c r="D136" s="285"/>
      <c r="E136" s="393"/>
      <c r="F136" s="388"/>
      <c r="G136" s="388"/>
      <c r="H136" s="388"/>
      <c r="I136" s="388"/>
      <c r="J136" s="388"/>
      <c r="K136" s="388"/>
      <c r="L136" s="388"/>
      <c r="M136" s="388"/>
      <c r="N136" s="388"/>
      <c r="O136" s="388"/>
      <c r="P136" s="388"/>
      <c r="Q136" s="388"/>
      <c r="R136" s="388"/>
      <c r="S136" s="388"/>
      <c r="T136" s="388"/>
      <c r="U136" s="388"/>
      <c r="V136" s="388"/>
      <c r="W136" s="388"/>
      <c r="X136" s="388"/>
      <c r="Y136" s="388"/>
      <c r="Z136" s="388"/>
      <c r="AA136" s="388"/>
      <c r="AB136" s="388"/>
      <c r="AC136" s="388"/>
      <c r="AD136" s="388"/>
      <c r="AE136" s="388"/>
      <c r="AF136" s="388"/>
      <c r="AG136" s="388"/>
      <c r="AH136" s="388"/>
      <c r="AI136" s="388"/>
      <c r="AJ136" s="388"/>
      <c r="AK136" s="388"/>
      <c r="AL136" s="388"/>
      <c r="AM136" s="388"/>
      <c r="AN136" s="388"/>
    </row>
    <row r="137" spans="2:40" ht="13.15" customHeight="1" outlineLevel="1" x14ac:dyDescent="0.2">
      <c r="B137" s="390" t="s">
        <v>1340</v>
      </c>
      <c r="C137" s="399"/>
      <c r="D137" s="285"/>
      <c r="E137" s="393"/>
      <c r="F137" s="388"/>
      <c r="G137" s="388"/>
      <c r="H137" s="388"/>
      <c r="I137" s="388"/>
      <c r="J137" s="388"/>
      <c r="K137" s="388"/>
      <c r="L137" s="388"/>
      <c r="M137" s="388"/>
      <c r="N137" s="388"/>
      <c r="O137" s="388"/>
      <c r="P137" s="388"/>
      <c r="Q137" s="388"/>
      <c r="R137" s="388"/>
      <c r="S137" s="388"/>
      <c r="T137" s="388"/>
      <c r="U137" s="388"/>
      <c r="V137" s="388"/>
      <c r="W137" s="388"/>
      <c r="X137" s="388"/>
      <c r="Y137" s="388"/>
      <c r="Z137" s="388"/>
      <c r="AA137" s="388"/>
      <c r="AB137" s="388"/>
      <c r="AC137" s="388"/>
      <c r="AD137" s="388"/>
      <c r="AE137" s="388"/>
      <c r="AF137" s="388"/>
      <c r="AG137" s="388"/>
      <c r="AH137" s="388"/>
      <c r="AI137" s="388"/>
      <c r="AJ137" s="388"/>
      <c r="AK137" s="388"/>
      <c r="AL137" s="388"/>
      <c r="AM137" s="388"/>
      <c r="AN137" s="388"/>
    </row>
    <row r="138" spans="2:40" ht="13.15" customHeight="1" outlineLevel="1" x14ac:dyDescent="0.2">
      <c r="B138" s="390" t="s">
        <v>867</v>
      </c>
      <c r="C138" s="399"/>
      <c r="D138" s="285"/>
      <c r="E138" s="393"/>
      <c r="F138" s="388"/>
      <c r="G138" s="388"/>
      <c r="H138" s="388"/>
      <c r="I138" s="388"/>
      <c r="J138" s="388"/>
      <c r="K138" s="388"/>
      <c r="L138" s="388"/>
      <c r="M138" s="388"/>
      <c r="N138" s="388"/>
      <c r="O138" s="388"/>
      <c r="P138" s="388"/>
      <c r="Q138" s="388"/>
      <c r="R138" s="388"/>
      <c r="S138" s="388"/>
      <c r="T138" s="388"/>
      <c r="U138" s="388"/>
      <c r="V138" s="388"/>
      <c r="W138" s="388"/>
      <c r="X138" s="388"/>
      <c r="Y138" s="388"/>
      <c r="Z138" s="388"/>
      <c r="AA138" s="388"/>
      <c r="AB138" s="388"/>
      <c r="AC138" s="388"/>
      <c r="AD138" s="388"/>
      <c r="AE138" s="388"/>
      <c r="AF138" s="388"/>
      <c r="AG138" s="388"/>
      <c r="AH138" s="388"/>
      <c r="AI138" s="388"/>
      <c r="AJ138" s="388"/>
      <c r="AK138" s="388"/>
      <c r="AL138" s="388"/>
      <c r="AM138" s="388"/>
      <c r="AN138" s="388"/>
    </row>
    <row r="139" spans="2:40" ht="13.15" customHeight="1" outlineLevel="1" x14ac:dyDescent="0.2">
      <c r="B139" s="390" t="s">
        <v>868</v>
      </c>
      <c r="C139" s="399"/>
      <c r="D139" s="285"/>
      <c r="E139" s="393"/>
      <c r="F139" s="388"/>
      <c r="G139" s="388"/>
      <c r="H139" s="388"/>
      <c r="I139" s="388"/>
      <c r="J139" s="388"/>
      <c r="K139" s="388"/>
      <c r="L139" s="388"/>
      <c r="M139" s="388"/>
      <c r="N139" s="388"/>
      <c r="O139" s="388"/>
      <c r="P139" s="388"/>
      <c r="Q139" s="388"/>
      <c r="R139" s="388"/>
      <c r="S139" s="388"/>
      <c r="T139" s="388"/>
      <c r="U139" s="388"/>
      <c r="V139" s="388"/>
      <c r="W139" s="388"/>
      <c r="X139" s="388"/>
      <c r="Y139" s="388"/>
      <c r="Z139" s="388"/>
      <c r="AA139" s="388"/>
      <c r="AB139" s="388"/>
      <c r="AC139" s="388"/>
      <c r="AD139" s="388"/>
      <c r="AE139" s="388"/>
      <c r="AF139" s="388"/>
      <c r="AG139" s="388"/>
      <c r="AH139" s="388"/>
      <c r="AI139" s="388"/>
      <c r="AJ139" s="388"/>
      <c r="AK139" s="388"/>
      <c r="AL139" s="388"/>
      <c r="AM139" s="388"/>
      <c r="AN139" s="388"/>
    </row>
    <row r="140" spans="2:40" s="8" customFormat="1" ht="13.15" customHeight="1" x14ac:dyDescent="0.2">
      <c r="B140" s="309" t="s">
        <v>1341</v>
      </c>
      <c r="C140" s="404"/>
      <c r="D140" s="377"/>
      <c r="E140" s="378"/>
      <c r="F140" s="378"/>
      <c r="G140" s="378"/>
      <c r="H140" s="378"/>
      <c r="I140" s="378"/>
      <c r="J140" s="378"/>
      <c r="K140" s="378"/>
      <c r="L140" s="378"/>
      <c r="M140" s="378"/>
      <c r="N140" s="378"/>
      <c r="O140" s="378"/>
      <c r="P140" s="378"/>
      <c r="Q140" s="378"/>
      <c r="R140" s="378"/>
      <c r="S140" s="378"/>
      <c r="T140" s="378"/>
      <c r="U140" s="378"/>
      <c r="V140" s="378"/>
      <c r="W140" s="378"/>
      <c r="X140" s="378"/>
      <c r="Y140" s="378"/>
      <c r="Z140" s="378"/>
      <c r="AA140" s="378"/>
      <c r="AB140" s="378"/>
      <c r="AC140" s="378"/>
      <c r="AD140" s="378"/>
      <c r="AE140" s="378"/>
      <c r="AF140" s="378"/>
      <c r="AG140" s="378"/>
      <c r="AH140" s="378"/>
      <c r="AI140" s="378"/>
      <c r="AJ140" s="378"/>
      <c r="AK140" s="378"/>
      <c r="AL140" s="378"/>
      <c r="AM140" s="378"/>
      <c r="AN140" s="378"/>
    </row>
    <row r="141" spans="2:40" ht="13.15" customHeight="1" outlineLevel="1" x14ac:dyDescent="0.2">
      <c r="B141" s="390" t="s">
        <v>1342</v>
      </c>
      <c r="C141" s="399"/>
      <c r="D141" s="285"/>
      <c r="E141" s="393"/>
      <c r="F141" s="388"/>
      <c r="G141" s="388"/>
      <c r="H141" s="388"/>
      <c r="I141" s="388"/>
      <c r="J141" s="388"/>
      <c r="K141" s="388"/>
      <c r="L141" s="388"/>
      <c r="M141" s="388"/>
      <c r="N141" s="388"/>
      <c r="O141" s="388"/>
      <c r="P141" s="388"/>
      <c r="Q141" s="388"/>
      <c r="R141" s="388"/>
      <c r="S141" s="388"/>
      <c r="T141" s="388"/>
      <c r="U141" s="388"/>
      <c r="V141" s="388"/>
      <c r="W141" s="388"/>
      <c r="X141" s="388"/>
      <c r="Y141" s="388"/>
      <c r="Z141" s="388"/>
      <c r="AA141" s="388"/>
      <c r="AB141" s="388"/>
      <c r="AC141" s="388"/>
      <c r="AD141" s="388"/>
      <c r="AE141" s="388"/>
      <c r="AF141" s="388"/>
      <c r="AG141" s="388"/>
      <c r="AH141" s="388"/>
      <c r="AI141" s="388"/>
      <c r="AJ141" s="388"/>
      <c r="AK141" s="388"/>
      <c r="AL141" s="388"/>
      <c r="AM141" s="388"/>
      <c r="AN141" s="388"/>
    </row>
    <row r="142" spans="2:40" ht="13.15" customHeight="1" outlineLevel="1" x14ac:dyDescent="0.2">
      <c r="B142" s="390" t="s">
        <v>1027</v>
      </c>
      <c r="C142" s="399"/>
      <c r="D142" s="285"/>
      <c r="E142" s="393"/>
      <c r="F142" s="388"/>
      <c r="G142" s="388"/>
      <c r="H142" s="388"/>
      <c r="I142" s="388"/>
      <c r="J142" s="388"/>
      <c r="K142" s="388"/>
      <c r="L142" s="388"/>
      <c r="M142" s="388"/>
      <c r="N142" s="388"/>
      <c r="O142" s="388"/>
      <c r="P142" s="388"/>
      <c r="Q142" s="388"/>
      <c r="R142" s="388"/>
      <c r="S142" s="388"/>
      <c r="T142" s="388"/>
      <c r="U142" s="388"/>
      <c r="V142" s="388"/>
      <c r="W142" s="388"/>
      <c r="X142" s="388"/>
      <c r="Y142" s="388"/>
      <c r="Z142" s="388"/>
      <c r="AA142" s="388"/>
      <c r="AB142" s="388"/>
      <c r="AC142" s="388"/>
      <c r="AD142" s="388"/>
      <c r="AE142" s="388"/>
      <c r="AF142" s="388"/>
      <c r="AG142" s="388"/>
      <c r="AH142" s="388"/>
      <c r="AI142" s="388"/>
      <c r="AJ142" s="388"/>
      <c r="AK142" s="388"/>
      <c r="AL142" s="388"/>
      <c r="AM142" s="388"/>
      <c r="AN142" s="388"/>
    </row>
    <row r="143" spans="2:40" ht="13.15" customHeight="1" outlineLevel="1" x14ac:dyDescent="0.2">
      <c r="B143" s="390" t="s">
        <v>1343</v>
      </c>
      <c r="C143" s="399"/>
      <c r="D143" s="285"/>
      <c r="E143" s="393"/>
      <c r="F143" s="388"/>
      <c r="G143" s="388"/>
      <c r="H143" s="388"/>
      <c r="I143" s="388"/>
      <c r="J143" s="388"/>
      <c r="K143" s="388"/>
      <c r="L143" s="388"/>
      <c r="M143" s="388"/>
      <c r="N143" s="388"/>
      <c r="O143" s="388"/>
      <c r="P143" s="388"/>
      <c r="Q143" s="388"/>
      <c r="R143" s="388"/>
      <c r="S143" s="388"/>
      <c r="T143" s="388"/>
      <c r="U143" s="388"/>
      <c r="V143" s="388"/>
      <c r="W143" s="388"/>
      <c r="X143" s="388"/>
      <c r="Y143" s="388"/>
      <c r="Z143" s="388"/>
      <c r="AA143" s="388"/>
      <c r="AB143" s="388"/>
      <c r="AC143" s="388"/>
      <c r="AD143" s="388"/>
      <c r="AE143" s="388"/>
      <c r="AF143" s="388"/>
      <c r="AG143" s="388"/>
      <c r="AH143" s="388"/>
      <c r="AI143" s="388"/>
      <c r="AJ143" s="388"/>
      <c r="AK143" s="388"/>
      <c r="AL143" s="388"/>
      <c r="AM143" s="388"/>
      <c r="AN143" s="388"/>
    </row>
    <row r="144" spans="2:40" ht="13.15" customHeight="1" outlineLevel="1" x14ac:dyDescent="0.2">
      <c r="B144" s="390" t="s">
        <v>1029</v>
      </c>
      <c r="C144" s="399"/>
      <c r="D144" s="285"/>
      <c r="E144" s="393"/>
      <c r="F144" s="388"/>
      <c r="G144" s="388"/>
      <c r="H144" s="388"/>
      <c r="I144" s="388"/>
      <c r="J144" s="388"/>
      <c r="K144" s="388"/>
      <c r="L144" s="388"/>
      <c r="M144" s="388"/>
      <c r="N144" s="388"/>
      <c r="O144" s="388"/>
      <c r="P144" s="388"/>
      <c r="Q144" s="388"/>
      <c r="R144" s="388"/>
      <c r="S144" s="388"/>
      <c r="T144" s="388"/>
      <c r="U144" s="388"/>
      <c r="V144" s="388"/>
      <c r="W144" s="388"/>
      <c r="X144" s="388"/>
      <c r="Y144" s="388"/>
      <c r="Z144" s="388"/>
      <c r="AA144" s="388"/>
      <c r="AB144" s="388"/>
      <c r="AC144" s="388"/>
      <c r="AD144" s="388"/>
      <c r="AE144" s="388"/>
      <c r="AF144" s="388"/>
      <c r="AG144" s="388"/>
      <c r="AH144" s="388"/>
      <c r="AI144" s="388"/>
      <c r="AJ144" s="388"/>
      <c r="AK144" s="388"/>
      <c r="AL144" s="388"/>
      <c r="AM144" s="388"/>
      <c r="AN144" s="388"/>
    </row>
    <row r="145" spans="2:40" ht="13.15" customHeight="1" outlineLevel="1" x14ac:dyDescent="0.2">
      <c r="B145" s="390" t="s">
        <v>1344</v>
      </c>
      <c r="C145" s="399"/>
      <c r="D145" s="285"/>
      <c r="E145" s="393"/>
      <c r="F145" s="388"/>
      <c r="G145" s="388"/>
      <c r="H145" s="388"/>
      <c r="I145" s="388"/>
      <c r="J145" s="388"/>
      <c r="K145" s="388"/>
      <c r="L145" s="388"/>
      <c r="M145" s="388"/>
      <c r="N145" s="388"/>
      <c r="O145" s="388"/>
      <c r="P145" s="388"/>
      <c r="Q145" s="388"/>
      <c r="R145" s="388"/>
      <c r="S145" s="388"/>
      <c r="T145" s="388"/>
      <c r="U145" s="388"/>
      <c r="V145" s="388"/>
      <c r="W145" s="388"/>
      <c r="X145" s="388"/>
      <c r="Y145" s="388"/>
      <c r="Z145" s="388"/>
      <c r="AA145" s="388"/>
      <c r="AB145" s="388"/>
      <c r="AC145" s="388"/>
      <c r="AD145" s="388"/>
      <c r="AE145" s="388"/>
      <c r="AF145" s="388"/>
      <c r="AG145" s="388"/>
      <c r="AH145" s="388"/>
      <c r="AI145" s="388"/>
      <c r="AJ145" s="388"/>
      <c r="AK145" s="388"/>
      <c r="AL145" s="388"/>
      <c r="AM145" s="388"/>
      <c r="AN145" s="388"/>
    </row>
    <row r="146" spans="2:40" ht="13.15" customHeight="1" outlineLevel="1" x14ac:dyDescent="0.2">
      <c r="B146" s="390" t="s">
        <v>1345</v>
      </c>
      <c r="C146" s="399"/>
      <c r="D146" s="285"/>
      <c r="E146" s="393"/>
      <c r="F146" s="388"/>
      <c r="G146" s="388"/>
      <c r="H146" s="388"/>
      <c r="I146" s="388"/>
      <c r="J146" s="388"/>
      <c r="K146" s="388"/>
      <c r="L146" s="388"/>
      <c r="M146" s="388"/>
      <c r="N146" s="388"/>
      <c r="O146" s="388"/>
      <c r="P146" s="388"/>
      <c r="Q146" s="388"/>
      <c r="R146" s="388"/>
      <c r="S146" s="388"/>
      <c r="T146" s="388"/>
      <c r="U146" s="388"/>
      <c r="V146" s="388"/>
      <c r="W146" s="388"/>
      <c r="X146" s="388"/>
      <c r="Y146" s="388"/>
      <c r="Z146" s="388"/>
      <c r="AA146" s="388"/>
      <c r="AB146" s="388"/>
      <c r="AC146" s="388"/>
      <c r="AD146" s="388"/>
      <c r="AE146" s="388"/>
      <c r="AF146" s="388"/>
      <c r="AG146" s="388"/>
      <c r="AH146" s="388"/>
      <c r="AI146" s="388"/>
      <c r="AJ146" s="388"/>
      <c r="AK146" s="388"/>
      <c r="AL146" s="388"/>
      <c r="AM146" s="388"/>
      <c r="AN146" s="388"/>
    </row>
    <row r="147" spans="2:40" ht="13.15" customHeight="1" outlineLevel="1" x14ac:dyDescent="0.2">
      <c r="B147" s="390" t="s">
        <v>798</v>
      </c>
      <c r="C147" s="399"/>
      <c r="D147" s="285"/>
      <c r="E147" s="393"/>
      <c r="F147" s="388"/>
      <c r="G147" s="388"/>
      <c r="H147" s="388"/>
      <c r="I147" s="388"/>
      <c r="J147" s="388"/>
      <c r="K147" s="388"/>
      <c r="L147" s="388"/>
      <c r="M147" s="388"/>
      <c r="N147" s="388"/>
      <c r="O147" s="388"/>
      <c r="P147" s="388"/>
      <c r="Q147" s="388"/>
      <c r="R147" s="388"/>
      <c r="S147" s="388"/>
      <c r="T147" s="388"/>
      <c r="U147" s="388"/>
      <c r="V147" s="388"/>
      <c r="W147" s="388"/>
      <c r="X147" s="388"/>
      <c r="Y147" s="388"/>
      <c r="Z147" s="388"/>
      <c r="AA147" s="388"/>
      <c r="AB147" s="388"/>
      <c r="AC147" s="388"/>
      <c r="AD147" s="388"/>
      <c r="AE147" s="388"/>
      <c r="AF147" s="388"/>
      <c r="AG147" s="388"/>
      <c r="AH147" s="388"/>
      <c r="AI147" s="388"/>
      <c r="AJ147" s="388"/>
      <c r="AK147" s="388"/>
      <c r="AL147" s="388"/>
      <c r="AM147" s="388"/>
      <c r="AN147" s="388"/>
    </row>
    <row r="148" spans="2:40" ht="13.15" customHeight="1" outlineLevel="1" x14ac:dyDescent="0.2">
      <c r="B148" s="390" t="s">
        <v>798</v>
      </c>
      <c r="C148" s="399"/>
      <c r="D148" s="285"/>
      <c r="E148" s="393"/>
      <c r="F148" s="388"/>
      <c r="G148" s="388"/>
      <c r="H148" s="388"/>
      <c r="I148" s="388"/>
      <c r="J148" s="388"/>
      <c r="K148" s="388"/>
      <c r="L148" s="388"/>
      <c r="M148" s="388"/>
      <c r="N148" s="388"/>
      <c r="O148" s="388"/>
      <c r="P148" s="388"/>
      <c r="Q148" s="388"/>
      <c r="R148" s="388"/>
      <c r="S148" s="388"/>
      <c r="T148" s="388"/>
      <c r="U148" s="388"/>
      <c r="V148" s="388"/>
      <c r="W148" s="388"/>
      <c r="X148" s="388"/>
      <c r="Y148" s="388"/>
      <c r="Z148" s="388"/>
      <c r="AA148" s="388"/>
      <c r="AB148" s="388"/>
      <c r="AC148" s="388"/>
      <c r="AD148" s="388"/>
      <c r="AE148" s="388"/>
      <c r="AF148" s="388"/>
      <c r="AG148" s="388"/>
      <c r="AH148" s="388"/>
      <c r="AI148" s="388"/>
      <c r="AJ148" s="388"/>
      <c r="AK148" s="388"/>
      <c r="AL148" s="388"/>
      <c r="AM148" s="388"/>
      <c r="AN148" s="388"/>
    </row>
    <row r="149" spans="2:40" ht="13.15" customHeight="1" outlineLevel="1" x14ac:dyDescent="0.2">
      <c r="B149" s="390" t="s">
        <v>867</v>
      </c>
      <c r="C149" s="399"/>
      <c r="D149" s="285"/>
      <c r="E149" s="393"/>
      <c r="F149" s="388"/>
      <c r="G149" s="388"/>
      <c r="H149" s="388"/>
      <c r="I149" s="388"/>
      <c r="J149" s="388"/>
      <c r="K149" s="388"/>
      <c r="L149" s="388"/>
      <c r="M149" s="388"/>
      <c r="N149" s="388"/>
      <c r="O149" s="388"/>
      <c r="P149" s="388"/>
      <c r="Q149" s="388"/>
      <c r="R149" s="388"/>
      <c r="S149" s="388"/>
      <c r="T149" s="388"/>
      <c r="U149" s="388"/>
      <c r="V149" s="388"/>
      <c r="W149" s="388"/>
      <c r="X149" s="388"/>
      <c r="Y149" s="388"/>
      <c r="Z149" s="388"/>
      <c r="AA149" s="388"/>
      <c r="AB149" s="388"/>
      <c r="AC149" s="388"/>
      <c r="AD149" s="388"/>
      <c r="AE149" s="388"/>
      <c r="AF149" s="388"/>
      <c r="AG149" s="388"/>
      <c r="AH149" s="388"/>
      <c r="AI149" s="388"/>
      <c r="AJ149" s="388"/>
      <c r="AK149" s="388"/>
      <c r="AL149" s="388"/>
      <c r="AM149" s="388"/>
      <c r="AN149" s="388"/>
    </row>
    <row r="150" spans="2:40" ht="13.15" customHeight="1" outlineLevel="1" x14ac:dyDescent="0.2">
      <c r="B150" s="390" t="s">
        <v>812</v>
      </c>
      <c r="C150" s="399"/>
      <c r="D150" s="285"/>
      <c r="E150" s="393"/>
      <c r="F150" s="388"/>
      <c r="G150" s="388"/>
      <c r="H150" s="388"/>
      <c r="I150" s="388"/>
      <c r="J150" s="388"/>
      <c r="K150" s="388"/>
      <c r="L150" s="388"/>
      <c r="M150" s="388"/>
      <c r="N150" s="388"/>
      <c r="O150" s="388"/>
      <c r="P150" s="388"/>
      <c r="Q150" s="388"/>
      <c r="R150" s="388"/>
      <c r="S150" s="388"/>
      <c r="T150" s="388"/>
      <c r="U150" s="388"/>
      <c r="V150" s="388"/>
      <c r="W150" s="388"/>
      <c r="X150" s="388"/>
      <c r="Y150" s="388"/>
      <c r="Z150" s="388"/>
      <c r="AA150" s="388"/>
      <c r="AB150" s="388"/>
      <c r="AC150" s="388"/>
      <c r="AD150" s="388"/>
      <c r="AE150" s="388"/>
      <c r="AF150" s="388"/>
      <c r="AG150" s="388"/>
      <c r="AH150" s="388"/>
      <c r="AI150" s="388"/>
      <c r="AJ150" s="388"/>
      <c r="AK150" s="388"/>
      <c r="AL150" s="388"/>
      <c r="AM150" s="388"/>
      <c r="AN150" s="388"/>
    </row>
    <row r="151" spans="2:40" s="8" customFormat="1" ht="13.15" customHeight="1" x14ac:dyDescent="0.2">
      <c r="B151" s="309" t="s">
        <v>1346</v>
      </c>
      <c r="C151" s="404"/>
      <c r="D151" s="377"/>
      <c r="E151" s="378"/>
      <c r="F151" s="378"/>
      <c r="G151" s="378"/>
      <c r="H151" s="378"/>
      <c r="I151" s="378"/>
      <c r="J151" s="378"/>
      <c r="K151" s="378"/>
      <c r="L151" s="378"/>
      <c r="M151" s="378"/>
      <c r="N151" s="378"/>
      <c r="O151" s="378"/>
      <c r="P151" s="378"/>
      <c r="Q151" s="378"/>
      <c r="R151" s="378"/>
      <c r="S151" s="378"/>
      <c r="T151" s="378"/>
      <c r="U151" s="378"/>
      <c r="V151" s="378"/>
      <c r="W151" s="378"/>
      <c r="X151" s="378"/>
      <c r="Y151" s="378"/>
      <c r="Z151" s="378"/>
      <c r="AA151" s="378"/>
      <c r="AB151" s="378"/>
      <c r="AC151" s="378"/>
      <c r="AD151" s="378"/>
      <c r="AE151" s="378"/>
      <c r="AF151" s="378"/>
      <c r="AG151" s="378"/>
      <c r="AH151" s="378"/>
      <c r="AI151" s="378"/>
      <c r="AJ151" s="378"/>
      <c r="AK151" s="378"/>
      <c r="AL151" s="378"/>
      <c r="AM151" s="378"/>
      <c r="AN151" s="378"/>
    </row>
    <row r="152" spans="2:40" s="8" customFormat="1" ht="13.15" customHeight="1" x14ac:dyDescent="0.2">
      <c r="B152" s="309" t="s">
        <v>1347</v>
      </c>
      <c r="C152" s="404"/>
      <c r="D152" s="377"/>
      <c r="E152" s="378"/>
      <c r="F152" s="378"/>
      <c r="G152" s="378"/>
      <c r="H152" s="378"/>
      <c r="I152" s="378"/>
      <c r="J152" s="378"/>
      <c r="K152" s="378"/>
      <c r="L152" s="378"/>
      <c r="M152" s="378"/>
      <c r="N152" s="378"/>
      <c r="O152" s="378"/>
      <c r="P152" s="378"/>
      <c r="Q152" s="378"/>
      <c r="R152" s="378"/>
      <c r="S152" s="378"/>
      <c r="T152" s="378"/>
      <c r="U152" s="378"/>
      <c r="V152" s="378"/>
      <c r="W152" s="378"/>
      <c r="X152" s="378"/>
      <c r="Y152" s="378"/>
      <c r="Z152" s="378"/>
      <c r="AA152" s="378"/>
      <c r="AB152" s="378"/>
      <c r="AC152" s="378"/>
      <c r="AD152" s="378"/>
      <c r="AE152" s="378"/>
      <c r="AF152" s="378"/>
      <c r="AG152" s="378"/>
      <c r="AH152" s="378"/>
      <c r="AI152" s="378"/>
      <c r="AJ152" s="378"/>
      <c r="AK152" s="378"/>
      <c r="AL152" s="378"/>
      <c r="AM152" s="378"/>
      <c r="AN152" s="378"/>
    </row>
    <row r="153" spans="2:40" ht="13.15" customHeight="1" outlineLevel="1" x14ac:dyDescent="0.2">
      <c r="B153" s="390" t="s">
        <v>1348</v>
      </c>
      <c r="C153" s="399"/>
      <c r="D153" s="285"/>
      <c r="E153" s="393"/>
      <c r="F153" s="393"/>
      <c r="G153" s="393"/>
      <c r="H153" s="393"/>
      <c r="I153" s="393"/>
      <c r="J153" s="393"/>
      <c r="K153" s="393"/>
      <c r="L153" s="393"/>
      <c r="M153" s="393"/>
      <c r="N153" s="393"/>
      <c r="O153" s="393"/>
      <c r="P153" s="393"/>
      <c r="Q153" s="393"/>
      <c r="R153" s="393"/>
      <c r="S153" s="393"/>
      <c r="T153" s="393"/>
      <c r="U153" s="393"/>
      <c r="V153" s="393"/>
      <c r="W153" s="393"/>
      <c r="X153" s="393"/>
      <c r="Y153" s="393"/>
      <c r="Z153" s="393"/>
      <c r="AA153" s="393"/>
      <c r="AB153" s="393"/>
      <c r="AC153" s="393"/>
      <c r="AD153" s="393"/>
      <c r="AE153" s="393"/>
      <c r="AF153" s="393"/>
      <c r="AG153" s="393"/>
      <c r="AH153" s="393"/>
      <c r="AI153" s="393"/>
      <c r="AJ153" s="393"/>
      <c r="AK153" s="393"/>
      <c r="AL153" s="393"/>
      <c r="AM153" s="393"/>
      <c r="AN153" s="393"/>
    </row>
    <row r="154" spans="2:40" ht="13.15" customHeight="1" outlineLevel="1" x14ac:dyDescent="0.2">
      <c r="B154" s="390" t="s">
        <v>1349</v>
      </c>
      <c r="C154" s="399"/>
      <c r="D154" s="285"/>
      <c r="E154" s="393"/>
      <c r="F154" s="393"/>
      <c r="G154" s="393"/>
      <c r="H154" s="393"/>
      <c r="I154" s="393"/>
      <c r="J154" s="393"/>
      <c r="K154" s="393"/>
      <c r="L154" s="393"/>
      <c r="M154" s="393"/>
      <c r="N154" s="393"/>
      <c r="O154" s="393"/>
      <c r="P154" s="393"/>
      <c r="Q154" s="393"/>
      <c r="R154" s="393"/>
      <c r="S154" s="393"/>
      <c r="T154" s="393"/>
      <c r="U154" s="393"/>
      <c r="V154" s="393"/>
      <c r="W154" s="393"/>
      <c r="X154" s="393"/>
      <c r="Y154" s="393"/>
      <c r="Z154" s="393"/>
      <c r="AA154" s="393"/>
      <c r="AB154" s="393"/>
      <c r="AC154" s="393"/>
      <c r="AD154" s="393"/>
      <c r="AE154" s="393"/>
      <c r="AF154" s="393"/>
      <c r="AG154" s="393"/>
      <c r="AH154" s="393"/>
      <c r="AI154" s="393"/>
      <c r="AJ154" s="393"/>
      <c r="AK154" s="393"/>
      <c r="AL154" s="393"/>
      <c r="AM154" s="393"/>
      <c r="AN154" s="393"/>
    </row>
    <row r="155" spans="2:40" ht="13.15" customHeight="1" outlineLevel="1" x14ac:dyDescent="0.2">
      <c r="B155" s="390" t="s">
        <v>1350</v>
      </c>
      <c r="C155" s="399"/>
      <c r="D155" s="285"/>
      <c r="E155" s="393"/>
      <c r="F155" s="393"/>
      <c r="G155" s="393"/>
      <c r="H155" s="393"/>
      <c r="I155" s="393"/>
      <c r="J155" s="393"/>
      <c r="K155" s="393"/>
      <c r="L155" s="393"/>
      <c r="M155" s="393"/>
      <c r="N155" s="393"/>
      <c r="O155" s="393"/>
      <c r="P155" s="393"/>
      <c r="Q155" s="393"/>
      <c r="R155" s="393"/>
      <c r="S155" s="393"/>
      <c r="T155" s="393"/>
      <c r="U155" s="393"/>
      <c r="V155" s="393"/>
      <c r="W155" s="393"/>
      <c r="X155" s="393"/>
      <c r="Y155" s="393"/>
      <c r="Z155" s="393"/>
      <c r="AA155" s="393"/>
      <c r="AB155" s="393"/>
      <c r="AC155" s="393"/>
      <c r="AD155" s="393"/>
      <c r="AE155" s="393"/>
      <c r="AF155" s="393"/>
      <c r="AG155" s="393"/>
      <c r="AH155" s="393"/>
      <c r="AI155" s="393"/>
      <c r="AJ155" s="393"/>
      <c r="AK155" s="393"/>
      <c r="AL155" s="393"/>
      <c r="AM155" s="393"/>
      <c r="AN155" s="393"/>
    </row>
    <row r="156" spans="2:40" ht="13.15" customHeight="1" outlineLevel="1" x14ac:dyDescent="0.2">
      <c r="B156" s="390" t="s">
        <v>1351</v>
      </c>
      <c r="C156" s="399"/>
      <c r="D156" s="285"/>
      <c r="E156" s="393"/>
      <c r="F156" s="393"/>
      <c r="G156" s="393"/>
      <c r="H156" s="393"/>
      <c r="I156" s="393"/>
      <c r="J156" s="393"/>
      <c r="K156" s="393"/>
      <c r="L156" s="393"/>
      <c r="M156" s="393"/>
      <c r="N156" s="393"/>
      <c r="O156" s="393"/>
      <c r="P156" s="393"/>
      <c r="Q156" s="393"/>
      <c r="R156" s="393"/>
      <c r="S156" s="393"/>
      <c r="T156" s="393"/>
      <c r="U156" s="393"/>
      <c r="V156" s="393"/>
      <c r="W156" s="393"/>
      <c r="X156" s="393"/>
      <c r="Y156" s="393"/>
      <c r="Z156" s="393"/>
      <c r="AA156" s="393"/>
      <c r="AB156" s="393"/>
      <c r="AC156" s="393"/>
      <c r="AD156" s="393"/>
      <c r="AE156" s="393"/>
      <c r="AF156" s="393"/>
      <c r="AG156" s="393"/>
      <c r="AH156" s="393"/>
      <c r="AI156" s="393"/>
      <c r="AJ156" s="393"/>
      <c r="AK156" s="393"/>
      <c r="AL156" s="393"/>
      <c r="AM156" s="393"/>
      <c r="AN156" s="393"/>
    </row>
    <row r="157" spans="2:40" ht="13.15" customHeight="1" outlineLevel="1" x14ac:dyDescent="0.2">
      <c r="B157" s="390" t="s">
        <v>1352</v>
      </c>
      <c r="C157" s="399"/>
      <c r="D157" s="285"/>
      <c r="E157" s="393"/>
      <c r="F157" s="393"/>
      <c r="G157" s="393"/>
      <c r="H157" s="393"/>
      <c r="I157" s="393"/>
      <c r="J157" s="393"/>
      <c r="K157" s="393"/>
      <c r="L157" s="393"/>
      <c r="M157" s="393"/>
      <c r="N157" s="393"/>
      <c r="O157" s="393"/>
      <c r="P157" s="393"/>
      <c r="Q157" s="393"/>
      <c r="R157" s="393"/>
      <c r="S157" s="393"/>
      <c r="T157" s="393"/>
      <c r="U157" s="393"/>
      <c r="V157" s="393"/>
      <c r="W157" s="393"/>
      <c r="X157" s="393"/>
      <c r="Y157" s="393"/>
      <c r="Z157" s="393"/>
      <c r="AA157" s="393"/>
      <c r="AB157" s="393"/>
      <c r="AC157" s="393"/>
      <c r="AD157" s="393"/>
      <c r="AE157" s="393"/>
      <c r="AF157" s="393"/>
      <c r="AG157" s="393"/>
      <c r="AH157" s="393"/>
      <c r="AI157" s="393"/>
      <c r="AJ157" s="393"/>
      <c r="AK157" s="393"/>
      <c r="AL157" s="393"/>
      <c r="AM157" s="393"/>
      <c r="AN157" s="393"/>
    </row>
    <row r="158" spans="2:40" ht="13.15" customHeight="1" outlineLevel="1" x14ac:dyDescent="0.2">
      <c r="B158" s="390" t="s">
        <v>1353</v>
      </c>
      <c r="C158" s="399"/>
      <c r="D158" s="285"/>
      <c r="E158" s="393"/>
      <c r="F158" s="393"/>
      <c r="G158" s="393"/>
      <c r="H158" s="393"/>
      <c r="I158" s="393"/>
      <c r="J158" s="393"/>
      <c r="K158" s="393"/>
      <c r="L158" s="393"/>
      <c r="M158" s="393"/>
      <c r="N158" s="393"/>
      <c r="O158" s="393"/>
      <c r="P158" s="393"/>
      <c r="Q158" s="393"/>
      <c r="R158" s="393"/>
      <c r="S158" s="393"/>
      <c r="T158" s="393"/>
      <c r="U158" s="393"/>
      <c r="V158" s="393"/>
      <c r="W158" s="393"/>
      <c r="X158" s="393"/>
      <c r="Y158" s="393"/>
      <c r="Z158" s="393"/>
      <c r="AA158" s="393"/>
      <c r="AB158" s="393"/>
      <c r="AC158" s="393"/>
      <c r="AD158" s="393"/>
      <c r="AE158" s="393"/>
      <c r="AF158" s="393"/>
      <c r="AG158" s="393"/>
      <c r="AH158" s="393"/>
      <c r="AI158" s="393"/>
      <c r="AJ158" s="393"/>
      <c r="AK158" s="393"/>
      <c r="AL158" s="393"/>
      <c r="AM158" s="393"/>
      <c r="AN158" s="393"/>
    </row>
    <row r="159" spans="2:40" ht="13.15" customHeight="1" outlineLevel="1" x14ac:dyDescent="0.2">
      <c r="B159" s="390" t="s">
        <v>1354</v>
      </c>
      <c r="C159" s="399"/>
      <c r="D159" s="285"/>
      <c r="E159" s="393"/>
      <c r="F159" s="393"/>
      <c r="G159" s="393"/>
      <c r="H159" s="393"/>
      <c r="I159" s="393"/>
      <c r="J159" s="393"/>
      <c r="K159" s="393"/>
      <c r="L159" s="393"/>
      <c r="M159" s="393"/>
      <c r="N159" s="393"/>
      <c r="O159" s="393"/>
      <c r="P159" s="393"/>
      <c r="Q159" s="393"/>
      <c r="R159" s="393"/>
      <c r="S159" s="393"/>
      <c r="T159" s="393"/>
      <c r="U159" s="393"/>
      <c r="V159" s="393"/>
      <c r="W159" s="393"/>
      <c r="X159" s="393"/>
      <c r="Y159" s="393"/>
      <c r="Z159" s="393"/>
      <c r="AA159" s="393"/>
      <c r="AB159" s="393"/>
      <c r="AC159" s="393"/>
      <c r="AD159" s="393"/>
      <c r="AE159" s="393"/>
      <c r="AF159" s="393"/>
      <c r="AG159" s="393"/>
      <c r="AH159" s="393"/>
      <c r="AI159" s="393"/>
      <c r="AJ159" s="393"/>
      <c r="AK159" s="393"/>
      <c r="AL159" s="393"/>
      <c r="AM159" s="393"/>
      <c r="AN159" s="393"/>
    </row>
    <row r="160" spans="2:40" ht="13.15" customHeight="1" outlineLevel="1" x14ac:dyDescent="0.2">
      <c r="B160" s="390" t="s">
        <v>1355</v>
      </c>
      <c r="C160" s="399"/>
      <c r="D160" s="285"/>
      <c r="E160" s="393"/>
      <c r="F160" s="393"/>
      <c r="G160" s="393"/>
      <c r="H160" s="393"/>
      <c r="I160" s="393"/>
      <c r="J160" s="393"/>
      <c r="K160" s="393"/>
      <c r="L160" s="393"/>
      <c r="M160" s="393"/>
      <c r="N160" s="393"/>
      <c r="O160" s="393"/>
      <c r="P160" s="393"/>
      <c r="Q160" s="393"/>
      <c r="R160" s="393"/>
      <c r="S160" s="393"/>
      <c r="T160" s="393"/>
      <c r="U160" s="393"/>
      <c r="V160" s="393"/>
      <c r="W160" s="393"/>
      <c r="X160" s="393"/>
      <c r="Y160" s="393"/>
      <c r="Z160" s="393"/>
      <c r="AA160" s="393"/>
      <c r="AB160" s="393"/>
      <c r="AC160" s="393"/>
      <c r="AD160" s="393"/>
      <c r="AE160" s="393"/>
      <c r="AF160" s="393"/>
      <c r="AG160" s="393"/>
      <c r="AH160" s="393"/>
      <c r="AI160" s="393"/>
      <c r="AJ160" s="393"/>
      <c r="AK160" s="393"/>
      <c r="AL160" s="393"/>
      <c r="AM160" s="393"/>
      <c r="AN160" s="393"/>
    </row>
    <row r="161" spans="2:40" ht="13.15" customHeight="1" outlineLevel="1" x14ac:dyDescent="0.2">
      <c r="B161" s="390" t="s">
        <v>1356</v>
      </c>
      <c r="C161" s="399"/>
      <c r="D161" s="285"/>
      <c r="E161" s="393"/>
      <c r="F161" s="393"/>
      <c r="G161" s="393"/>
      <c r="H161" s="393"/>
      <c r="I161" s="393"/>
      <c r="J161" s="393"/>
      <c r="K161" s="393"/>
      <c r="L161" s="393"/>
      <c r="M161" s="393"/>
      <c r="N161" s="393"/>
      <c r="O161" s="393"/>
      <c r="P161" s="393"/>
      <c r="Q161" s="393"/>
      <c r="R161" s="393"/>
      <c r="S161" s="393"/>
      <c r="T161" s="393"/>
      <c r="U161" s="393"/>
      <c r="V161" s="393"/>
      <c r="W161" s="393"/>
      <c r="X161" s="393"/>
      <c r="Y161" s="393"/>
      <c r="Z161" s="393"/>
      <c r="AA161" s="393"/>
      <c r="AB161" s="393"/>
      <c r="AC161" s="393"/>
      <c r="AD161" s="393"/>
      <c r="AE161" s="393"/>
      <c r="AF161" s="393"/>
      <c r="AG161" s="393"/>
      <c r="AH161" s="393"/>
      <c r="AI161" s="393"/>
      <c r="AJ161" s="393"/>
      <c r="AK161" s="393"/>
      <c r="AL161" s="393"/>
      <c r="AM161" s="393"/>
      <c r="AN161" s="393"/>
    </row>
    <row r="162" spans="2:40" ht="13.15" customHeight="1" outlineLevel="1" x14ac:dyDescent="0.2">
      <c r="B162" s="390" t="s">
        <v>1357</v>
      </c>
      <c r="C162" s="399"/>
      <c r="D162" s="285"/>
      <c r="E162" s="393"/>
      <c r="F162" s="393"/>
      <c r="G162" s="393"/>
      <c r="H162" s="393"/>
      <c r="I162" s="393"/>
      <c r="J162" s="393"/>
      <c r="K162" s="393"/>
      <c r="L162" s="393"/>
      <c r="M162" s="393"/>
      <c r="N162" s="393"/>
      <c r="O162" s="393"/>
      <c r="P162" s="393"/>
      <c r="Q162" s="393"/>
      <c r="R162" s="393"/>
      <c r="S162" s="393"/>
      <c r="T162" s="393"/>
      <c r="U162" s="393"/>
      <c r="V162" s="393"/>
      <c r="W162" s="393"/>
      <c r="X162" s="393"/>
      <c r="Y162" s="393"/>
      <c r="Z162" s="393"/>
      <c r="AA162" s="393"/>
      <c r="AB162" s="393"/>
      <c r="AC162" s="393"/>
      <c r="AD162" s="393"/>
      <c r="AE162" s="393"/>
      <c r="AF162" s="393"/>
      <c r="AG162" s="393"/>
      <c r="AH162" s="393"/>
      <c r="AI162" s="393"/>
      <c r="AJ162" s="393"/>
      <c r="AK162" s="393"/>
      <c r="AL162" s="393"/>
      <c r="AM162" s="393"/>
      <c r="AN162" s="393"/>
    </row>
    <row r="163" spans="2:40" ht="13.15" customHeight="1" outlineLevel="1" x14ac:dyDescent="0.2">
      <c r="B163" s="390" t="s">
        <v>1358</v>
      </c>
      <c r="C163" s="399"/>
      <c r="D163" s="285"/>
      <c r="E163" s="393"/>
      <c r="F163" s="393"/>
      <c r="G163" s="393"/>
      <c r="H163" s="393"/>
      <c r="I163" s="393"/>
      <c r="J163" s="393"/>
      <c r="K163" s="393"/>
      <c r="L163" s="393"/>
      <c r="M163" s="393"/>
      <c r="N163" s="393"/>
      <c r="O163" s="393"/>
      <c r="P163" s="393"/>
      <c r="Q163" s="393"/>
      <c r="R163" s="393"/>
      <c r="S163" s="393"/>
      <c r="T163" s="393"/>
      <c r="U163" s="393"/>
      <c r="V163" s="393"/>
      <c r="W163" s="393"/>
      <c r="X163" s="393"/>
      <c r="Y163" s="393"/>
      <c r="Z163" s="393"/>
      <c r="AA163" s="393"/>
      <c r="AB163" s="393"/>
      <c r="AC163" s="393"/>
      <c r="AD163" s="393"/>
      <c r="AE163" s="393"/>
      <c r="AF163" s="393"/>
      <c r="AG163" s="393"/>
      <c r="AH163" s="393"/>
      <c r="AI163" s="393"/>
      <c r="AJ163" s="393"/>
      <c r="AK163" s="393"/>
      <c r="AL163" s="393"/>
      <c r="AM163" s="393"/>
      <c r="AN163" s="393"/>
    </row>
    <row r="164" spans="2:40" s="8" customFormat="1" ht="13.15" customHeight="1" x14ac:dyDescent="0.2">
      <c r="B164" s="309" t="s">
        <v>1359</v>
      </c>
      <c r="C164" s="404"/>
      <c r="D164" s="377"/>
      <c r="E164" s="378"/>
      <c r="F164" s="378"/>
      <c r="G164" s="378"/>
      <c r="H164" s="378"/>
      <c r="I164" s="378"/>
      <c r="J164" s="378"/>
      <c r="K164" s="378"/>
      <c r="L164" s="378"/>
      <c r="M164" s="378"/>
      <c r="N164" s="378"/>
      <c r="O164" s="378"/>
      <c r="P164" s="378"/>
      <c r="Q164" s="378"/>
      <c r="R164" s="378"/>
      <c r="S164" s="378"/>
      <c r="T164" s="378"/>
      <c r="U164" s="378"/>
      <c r="V164" s="378"/>
      <c r="W164" s="378"/>
      <c r="X164" s="378"/>
      <c r="Y164" s="378"/>
      <c r="Z164" s="378"/>
      <c r="AA164" s="378"/>
      <c r="AB164" s="378"/>
      <c r="AC164" s="378"/>
      <c r="AD164" s="378"/>
      <c r="AE164" s="378"/>
      <c r="AF164" s="378"/>
      <c r="AG164" s="378"/>
      <c r="AH164" s="378"/>
      <c r="AI164" s="378"/>
      <c r="AJ164" s="378"/>
      <c r="AK164" s="378"/>
      <c r="AL164" s="378"/>
      <c r="AM164" s="378"/>
      <c r="AN164" s="378"/>
    </row>
    <row r="165" spans="2:40" ht="13.15" customHeight="1" outlineLevel="1" x14ac:dyDescent="0.2">
      <c r="B165" s="390" t="s">
        <v>1348</v>
      </c>
      <c r="C165" s="399"/>
      <c r="D165" s="285"/>
      <c r="E165" s="393"/>
      <c r="F165" s="393"/>
      <c r="G165" s="393"/>
      <c r="H165" s="393"/>
      <c r="I165" s="393"/>
      <c r="J165" s="393"/>
      <c r="K165" s="393"/>
      <c r="L165" s="393"/>
      <c r="M165" s="393"/>
      <c r="N165" s="393"/>
      <c r="O165" s="393"/>
      <c r="P165" s="393"/>
      <c r="Q165" s="393"/>
      <c r="R165" s="393"/>
      <c r="S165" s="393"/>
      <c r="T165" s="393"/>
      <c r="U165" s="393"/>
      <c r="V165" s="393"/>
      <c r="W165" s="393"/>
      <c r="X165" s="393"/>
      <c r="Y165" s="393"/>
      <c r="Z165" s="393"/>
      <c r="AA165" s="393"/>
      <c r="AB165" s="393"/>
      <c r="AC165" s="393"/>
      <c r="AD165" s="393"/>
      <c r="AE165" s="393"/>
      <c r="AF165" s="393"/>
      <c r="AG165" s="393"/>
      <c r="AH165" s="393"/>
      <c r="AI165" s="393"/>
      <c r="AJ165" s="393"/>
      <c r="AK165" s="393"/>
      <c r="AL165" s="393"/>
      <c r="AM165" s="393"/>
      <c r="AN165" s="393"/>
    </row>
    <row r="166" spans="2:40" ht="13.15" customHeight="1" outlineLevel="1" x14ac:dyDescent="0.2">
      <c r="B166" s="390" t="s">
        <v>1349</v>
      </c>
      <c r="C166" s="399"/>
      <c r="D166" s="285"/>
      <c r="E166" s="393"/>
      <c r="F166" s="393"/>
      <c r="G166" s="393"/>
      <c r="H166" s="393"/>
      <c r="I166" s="393"/>
      <c r="J166" s="393"/>
      <c r="K166" s="393"/>
      <c r="L166" s="393"/>
      <c r="M166" s="393"/>
      <c r="N166" s="393"/>
      <c r="O166" s="393"/>
      <c r="P166" s="393"/>
      <c r="Q166" s="393"/>
      <c r="R166" s="393"/>
      <c r="S166" s="393"/>
      <c r="T166" s="393"/>
      <c r="U166" s="393"/>
      <c r="V166" s="393"/>
      <c r="W166" s="393"/>
      <c r="X166" s="393"/>
      <c r="Y166" s="393"/>
      <c r="Z166" s="393"/>
      <c r="AA166" s="393"/>
      <c r="AB166" s="393"/>
      <c r="AC166" s="393"/>
      <c r="AD166" s="393"/>
      <c r="AE166" s="393"/>
      <c r="AF166" s="393"/>
      <c r="AG166" s="393"/>
      <c r="AH166" s="393"/>
      <c r="AI166" s="393"/>
      <c r="AJ166" s="393"/>
      <c r="AK166" s="393"/>
      <c r="AL166" s="393"/>
      <c r="AM166" s="393"/>
      <c r="AN166" s="393"/>
    </row>
    <row r="167" spans="2:40" ht="13.15" customHeight="1" outlineLevel="1" x14ac:dyDescent="0.2">
      <c r="B167" s="390" t="s">
        <v>1353</v>
      </c>
      <c r="C167" s="399"/>
      <c r="D167" s="285"/>
      <c r="E167" s="393"/>
      <c r="F167" s="393"/>
      <c r="G167" s="393"/>
      <c r="H167" s="393"/>
      <c r="I167" s="393"/>
      <c r="J167" s="393"/>
      <c r="K167" s="393"/>
      <c r="L167" s="393"/>
      <c r="M167" s="393"/>
      <c r="N167" s="393"/>
      <c r="O167" s="393"/>
      <c r="P167" s="393"/>
      <c r="Q167" s="393"/>
      <c r="R167" s="393"/>
      <c r="S167" s="393"/>
      <c r="T167" s="393"/>
      <c r="U167" s="393"/>
      <c r="V167" s="393"/>
      <c r="W167" s="393"/>
      <c r="X167" s="393"/>
      <c r="Y167" s="393"/>
      <c r="Z167" s="393"/>
      <c r="AA167" s="393"/>
      <c r="AB167" s="393"/>
      <c r="AC167" s="393"/>
      <c r="AD167" s="393"/>
      <c r="AE167" s="393"/>
      <c r="AF167" s="393"/>
      <c r="AG167" s="393"/>
      <c r="AH167" s="393"/>
      <c r="AI167" s="393"/>
      <c r="AJ167" s="393"/>
      <c r="AK167" s="393"/>
      <c r="AL167" s="393"/>
      <c r="AM167" s="393"/>
      <c r="AN167" s="393"/>
    </row>
    <row r="168" spans="2:40" ht="13.15" customHeight="1" outlineLevel="1" x14ac:dyDescent="0.2">
      <c r="B168" s="390" t="s">
        <v>1360</v>
      </c>
      <c r="C168" s="399"/>
      <c r="D168" s="285"/>
      <c r="E168" s="393"/>
      <c r="F168" s="393"/>
      <c r="G168" s="393"/>
      <c r="H168" s="393"/>
      <c r="I168" s="393"/>
      <c r="J168" s="393"/>
      <c r="K168" s="393"/>
      <c r="L168" s="393"/>
      <c r="M168" s="393"/>
      <c r="N168" s="393"/>
      <c r="O168" s="393"/>
      <c r="P168" s="393"/>
      <c r="Q168" s="393"/>
      <c r="R168" s="393"/>
      <c r="S168" s="393"/>
      <c r="T168" s="393"/>
      <c r="U168" s="393"/>
      <c r="V168" s="393"/>
      <c r="W168" s="393"/>
      <c r="X168" s="393"/>
      <c r="Y168" s="393"/>
      <c r="Z168" s="393"/>
      <c r="AA168" s="393"/>
      <c r="AB168" s="393"/>
      <c r="AC168" s="393"/>
      <c r="AD168" s="393"/>
      <c r="AE168" s="393"/>
      <c r="AF168" s="393"/>
      <c r="AG168" s="393"/>
      <c r="AH168" s="393"/>
      <c r="AI168" s="393"/>
      <c r="AJ168" s="393"/>
      <c r="AK168" s="393"/>
      <c r="AL168" s="393"/>
      <c r="AM168" s="393"/>
      <c r="AN168" s="393"/>
    </row>
    <row r="169" spans="2:40" ht="13.15" customHeight="1" outlineLevel="1" x14ac:dyDescent="0.2">
      <c r="B169" s="390" t="s">
        <v>1361</v>
      </c>
      <c r="C169" s="399"/>
      <c r="D169" s="285"/>
      <c r="E169" s="393"/>
      <c r="F169" s="393"/>
      <c r="G169" s="393"/>
      <c r="H169" s="393"/>
      <c r="I169" s="393"/>
      <c r="J169" s="393"/>
      <c r="K169" s="393"/>
      <c r="L169" s="393"/>
      <c r="M169" s="393"/>
      <c r="N169" s="393"/>
      <c r="O169" s="393"/>
      <c r="P169" s="393"/>
      <c r="Q169" s="393"/>
      <c r="R169" s="393"/>
      <c r="S169" s="393"/>
      <c r="T169" s="393"/>
      <c r="U169" s="393"/>
      <c r="V169" s="393"/>
      <c r="W169" s="393"/>
      <c r="X169" s="393"/>
      <c r="Y169" s="393"/>
      <c r="Z169" s="393"/>
      <c r="AA169" s="393"/>
      <c r="AB169" s="393"/>
      <c r="AC169" s="393"/>
      <c r="AD169" s="393"/>
      <c r="AE169" s="393"/>
      <c r="AF169" s="393"/>
      <c r="AG169" s="393"/>
      <c r="AH169" s="393"/>
      <c r="AI169" s="393"/>
      <c r="AJ169" s="393"/>
      <c r="AK169" s="393"/>
      <c r="AL169" s="393"/>
      <c r="AM169" s="393"/>
      <c r="AN169" s="393"/>
    </row>
    <row r="170" spans="2:40" ht="13.15" customHeight="1" outlineLevel="1" x14ac:dyDescent="0.2">
      <c r="B170" s="390" t="s">
        <v>1356</v>
      </c>
      <c r="C170" s="399"/>
      <c r="D170" s="285"/>
      <c r="E170" s="393"/>
      <c r="F170" s="393"/>
      <c r="G170" s="393"/>
      <c r="H170" s="393"/>
      <c r="I170" s="393"/>
      <c r="J170" s="393"/>
      <c r="K170" s="393"/>
      <c r="L170" s="393"/>
      <c r="M170" s="393"/>
      <c r="N170" s="393"/>
      <c r="O170" s="393"/>
      <c r="P170" s="393"/>
      <c r="Q170" s="393"/>
      <c r="R170" s="393"/>
      <c r="S170" s="393"/>
      <c r="T170" s="393"/>
      <c r="U170" s="393"/>
      <c r="V170" s="393"/>
      <c r="W170" s="393"/>
      <c r="X170" s="393"/>
      <c r="Y170" s="393"/>
      <c r="Z170" s="393"/>
      <c r="AA170" s="393"/>
      <c r="AB170" s="393"/>
      <c r="AC170" s="393"/>
      <c r="AD170" s="393"/>
      <c r="AE170" s="393"/>
      <c r="AF170" s="393"/>
      <c r="AG170" s="393"/>
      <c r="AH170" s="393"/>
      <c r="AI170" s="393"/>
      <c r="AJ170" s="393"/>
      <c r="AK170" s="393"/>
      <c r="AL170" s="393"/>
      <c r="AM170" s="393"/>
      <c r="AN170" s="393"/>
    </row>
    <row r="171" spans="2:40" s="8" customFormat="1" ht="13.15" customHeight="1" x14ac:dyDescent="0.2">
      <c r="B171" s="309" t="s">
        <v>1362</v>
      </c>
      <c r="C171" s="404"/>
      <c r="D171" s="377"/>
      <c r="E171" s="378"/>
      <c r="F171" s="378"/>
      <c r="G171" s="378"/>
      <c r="H171" s="378"/>
      <c r="I171" s="378"/>
      <c r="J171" s="378"/>
      <c r="K171" s="378"/>
      <c r="L171" s="378"/>
      <c r="M171" s="378"/>
      <c r="N171" s="378"/>
      <c r="O171" s="378"/>
      <c r="P171" s="378"/>
      <c r="Q171" s="378"/>
      <c r="R171" s="378"/>
      <c r="S171" s="378"/>
      <c r="T171" s="378"/>
      <c r="U171" s="378"/>
      <c r="V171" s="378"/>
      <c r="W171" s="378"/>
      <c r="X171" s="378"/>
      <c r="Y171" s="378"/>
      <c r="Z171" s="378"/>
      <c r="AA171" s="378"/>
      <c r="AB171" s="378"/>
      <c r="AC171" s="378"/>
      <c r="AD171" s="378"/>
      <c r="AE171" s="378"/>
      <c r="AF171" s="378"/>
      <c r="AG171" s="378"/>
      <c r="AH171" s="378"/>
      <c r="AI171" s="378"/>
      <c r="AJ171" s="378"/>
      <c r="AK171" s="378"/>
      <c r="AL171" s="378"/>
      <c r="AM171" s="378"/>
      <c r="AN171" s="378"/>
    </row>
    <row r="172" spans="2:40" ht="13.15" customHeight="1" outlineLevel="1" x14ac:dyDescent="0.2">
      <c r="B172" s="390" t="s">
        <v>1348</v>
      </c>
      <c r="C172" s="399"/>
      <c r="D172" s="285"/>
      <c r="E172" s="393"/>
      <c r="F172" s="393"/>
      <c r="G172" s="393"/>
      <c r="H172" s="393"/>
      <c r="I172" s="393"/>
      <c r="J172" s="393"/>
      <c r="K172" s="393"/>
      <c r="L172" s="393"/>
      <c r="M172" s="393"/>
      <c r="N172" s="393"/>
      <c r="O172" s="393"/>
      <c r="P172" s="393"/>
      <c r="Q172" s="393"/>
      <c r="R172" s="393"/>
      <c r="S172" s="393"/>
      <c r="T172" s="393"/>
      <c r="U172" s="393"/>
      <c r="V172" s="393"/>
      <c r="W172" s="393"/>
      <c r="X172" s="393"/>
      <c r="Y172" s="393"/>
      <c r="Z172" s="393"/>
      <c r="AA172" s="393"/>
      <c r="AB172" s="393"/>
      <c r="AC172" s="393"/>
      <c r="AD172" s="393"/>
      <c r="AE172" s="393"/>
      <c r="AF172" s="393"/>
      <c r="AG172" s="393"/>
      <c r="AH172" s="393"/>
      <c r="AI172" s="393"/>
      <c r="AJ172" s="393"/>
      <c r="AK172" s="393"/>
      <c r="AL172" s="393"/>
      <c r="AM172" s="393"/>
      <c r="AN172" s="393"/>
    </row>
    <row r="173" spans="2:40" ht="13.15" customHeight="1" outlineLevel="1" x14ac:dyDescent="0.2">
      <c r="B173" s="390" t="s">
        <v>1349</v>
      </c>
      <c r="C173" s="399"/>
      <c r="D173" s="285"/>
      <c r="E173" s="393"/>
      <c r="F173" s="393"/>
      <c r="G173" s="393"/>
      <c r="H173" s="393"/>
      <c r="I173" s="393"/>
      <c r="J173" s="393"/>
      <c r="K173" s="393"/>
      <c r="L173" s="393"/>
      <c r="M173" s="393"/>
      <c r="N173" s="393"/>
      <c r="O173" s="393"/>
      <c r="P173" s="393"/>
      <c r="Q173" s="393"/>
      <c r="R173" s="393"/>
      <c r="S173" s="393"/>
      <c r="T173" s="393"/>
      <c r="U173" s="393"/>
      <c r="V173" s="393"/>
      <c r="W173" s="393"/>
      <c r="X173" s="393"/>
      <c r="Y173" s="393"/>
      <c r="Z173" s="393"/>
      <c r="AA173" s="393"/>
      <c r="AB173" s="393"/>
      <c r="AC173" s="393"/>
      <c r="AD173" s="393"/>
      <c r="AE173" s="393"/>
      <c r="AF173" s="393"/>
      <c r="AG173" s="393"/>
      <c r="AH173" s="393"/>
      <c r="AI173" s="393"/>
      <c r="AJ173" s="393"/>
      <c r="AK173" s="393"/>
      <c r="AL173" s="393"/>
      <c r="AM173" s="393"/>
      <c r="AN173" s="393"/>
    </row>
    <row r="174" spans="2:40" ht="13.15" customHeight="1" outlineLevel="1" x14ac:dyDescent="0.2">
      <c r="B174" s="390" t="s">
        <v>1353</v>
      </c>
      <c r="C174" s="399"/>
      <c r="D174" s="285"/>
      <c r="E174" s="393"/>
      <c r="F174" s="393"/>
      <c r="G174" s="393"/>
      <c r="H174" s="393"/>
      <c r="I174" s="393"/>
      <c r="J174" s="393"/>
      <c r="K174" s="393"/>
      <c r="L174" s="393"/>
      <c r="M174" s="393"/>
      <c r="N174" s="393"/>
      <c r="O174" s="393"/>
      <c r="P174" s="393"/>
      <c r="Q174" s="393"/>
      <c r="R174" s="393"/>
      <c r="S174" s="393"/>
      <c r="T174" s="393"/>
      <c r="U174" s="393"/>
      <c r="V174" s="393"/>
      <c r="W174" s="393"/>
      <c r="X174" s="393"/>
      <c r="Y174" s="393"/>
      <c r="Z174" s="393"/>
      <c r="AA174" s="393"/>
      <c r="AB174" s="393"/>
      <c r="AC174" s="393"/>
      <c r="AD174" s="393"/>
      <c r="AE174" s="393"/>
      <c r="AF174" s="393"/>
      <c r="AG174" s="393"/>
      <c r="AH174" s="393"/>
      <c r="AI174" s="393"/>
      <c r="AJ174" s="393"/>
      <c r="AK174" s="393"/>
      <c r="AL174" s="393"/>
      <c r="AM174" s="393"/>
      <c r="AN174" s="393"/>
    </row>
    <row r="175" spans="2:40" ht="13.15" customHeight="1" outlineLevel="1" x14ac:dyDescent="0.2">
      <c r="B175" s="390" t="s">
        <v>1363</v>
      </c>
      <c r="C175" s="399"/>
      <c r="D175" s="285"/>
      <c r="E175" s="393"/>
      <c r="F175" s="393"/>
      <c r="G175" s="393"/>
      <c r="H175" s="393"/>
      <c r="I175" s="393"/>
      <c r="J175" s="393"/>
      <c r="K175" s="393"/>
      <c r="L175" s="393"/>
      <c r="M175" s="393"/>
      <c r="N175" s="393"/>
      <c r="O175" s="393"/>
      <c r="P175" s="393"/>
      <c r="Q175" s="393"/>
      <c r="R175" s="393"/>
      <c r="S175" s="393"/>
      <c r="T175" s="393"/>
      <c r="U175" s="393"/>
      <c r="V175" s="393"/>
      <c r="W175" s="393"/>
      <c r="X175" s="393"/>
      <c r="Y175" s="393"/>
      <c r="Z175" s="393"/>
      <c r="AA175" s="393"/>
      <c r="AB175" s="393"/>
      <c r="AC175" s="393"/>
      <c r="AD175" s="393"/>
      <c r="AE175" s="393"/>
      <c r="AF175" s="393"/>
      <c r="AG175" s="393"/>
      <c r="AH175" s="393"/>
      <c r="AI175" s="393"/>
      <c r="AJ175" s="393"/>
      <c r="AK175" s="393"/>
      <c r="AL175" s="393"/>
      <c r="AM175" s="393"/>
      <c r="AN175" s="393"/>
    </row>
    <row r="176" spans="2:40" ht="13.15" customHeight="1" outlineLevel="1" x14ac:dyDescent="0.2">
      <c r="B176" s="390" t="s">
        <v>1364</v>
      </c>
      <c r="C176" s="399"/>
      <c r="D176" s="285"/>
      <c r="E176" s="393"/>
      <c r="F176" s="393"/>
      <c r="G176" s="393"/>
      <c r="H176" s="393"/>
      <c r="I176" s="393"/>
      <c r="J176" s="393"/>
      <c r="K176" s="393"/>
      <c r="L176" s="393"/>
      <c r="M176" s="393"/>
      <c r="N176" s="393"/>
      <c r="O176" s="393"/>
      <c r="P176" s="393"/>
      <c r="Q176" s="393"/>
      <c r="R176" s="393"/>
      <c r="S176" s="393"/>
      <c r="T176" s="393"/>
      <c r="U176" s="393"/>
      <c r="V176" s="393"/>
      <c r="W176" s="393"/>
      <c r="X176" s="393"/>
      <c r="Y176" s="393"/>
      <c r="Z176" s="393"/>
      <c r="AA176" s="393"/>
      <c r="AB176" s="393"/>
      <c r="AC176" s="393"/>
      <c r="AD176" s="393"/>
      <c r="AE176" s="393"/>
      <c r="AF176" s="393"/>
      <c r="AG176" s="393"/>
      <c r="AH176" s="393"/>
      <c r="AI176" s="393"/>
      <c r="AJ176" s="393"/>
      <c r="AK176" s="393"/>
      <c r="AL176" s="393"/>
      <c r="AM176" s="393"/>
      <c r="AN176" s="393"/>
    </row>
    <row r="177" spans="2:40" ht="13.15" customHeight="1" outlineLevel="1" x14ac:dyDescent="0.2">
      <c r="B177" s="390" t="s">
        <v>1365</v>
      </c>
      <c r="C177" s="399"/>
      <c r="D177" s="285"/>
      <c r="E177" s="393"/>
      <c r="F177" s="393"/>
      <c r="G177" s="393"/>
      <c r="H177" s="393"/>
      <c r="I177" s="393"/>
      <c r="J177" s="393"/>
      <c r="K177" s="393"/>
      <c r="L177" s="393"/>
      <c r="M177" s="393"/>
      <c r="N177" s="393"/>
      <c r="O177" s="393"/>
      <c r="P177" s="393"/>
      <c r="Q177" s="393"/>
      <c r="R177" s="393"/>
      <c r="S177" s="393"/>
      <c r="T177" s="393"/>
      <c r="U177" s="393"/>
      <c r="V177" s="393"/>
      <c r="W177" s="393"/>
      <c r="X177" s="393"/>
      <c r="Y177" s="393"/>
      <c r="Z177" s="393"/>
      <c r="AA177" s="393"/>
      <c r="AB177" s="393"/>
      <c r="AC177" s="393"/>
      <c r="AD177" s="393"/>
      <c r="AE177" s="393"/>
      <c r="AF177" s="393"/>
      <c r="AG177" s="393"/>
      <c r="AH177" s="393"/>
      <c r="AI177" s="393"/>
      <c r="AJ177" s="393"/>
      <c r="AK177" s="393"/>
      <c r="AL177" s="393"/>
      <c r="AM177" s="393"/>
      <c r="AN177" s="393"/>
    </row>
    <row r="178" spans="2:40" ht="13.15" customHeight="1" outlineLevel="1" x14ac:dyDescent="0.2">
      <c r="B178" s="390" t="s">
        <v>1366</v>
      </c>
      <c r="C178" s="399"/>
      <c r="D178" s="285"/>
      <c r="E178" s="393"/>
      <c r="F178" s="393"/>
      <c r="G178" s="393"/>
      <c r="H178" s="393"/>
      <c r="I178" s="393"/>
      <c r="J178" s="393"/>
      <c r="K178" s="393"/>
      <c r="L178" s="393"/>
      <c r="M178" s="393"/>
      <c r="N178" s="393"/>
      <c r="O178" s="393"/>
      <c r="P178" s="393"/>
      <c r="Q178" s="393"/>
      <c r="R178" s="393"/>
      <c r="S178" s="393"/>
      <c r="T178" s="393"/>
      <c r="U178" s="393"/>
      <c r="V178" s="393"/>
      <c r="W178" s="393"/>
      <c r="X178" s="393"/>
      <c r="Y178" s="393"/>
      <c r="Z178" s="393"/>
      <c r="AA178" s="393"/>
      <c r="AB178" s="393"/>
      <c r="AC178" s="393"/>
      <c r="AD178" s="393"/>
      <c r="AE178" s="393"/>
      <c r="AF178" s="393"/>
      <c r="AG178" s="393"/>
      <c r="AH178" s="393"/>
      <c r="AI178" s="393"/>
      <c r="AJ178" s="393"/>
      <c r="AK178" s="393"/>
      <c r="AL178" s="393"/>
      <c r="AM178" s="393"/>
      <c r="AN178" s="393"/>
    </row>
    <row r="179" spans="2:40" ht="13.15" customHeight="1" outlineLevel="1" x14ac:dyDescent="0.2">
      <c r="B179" s="390" t="s">
        <v>1356</v>
      </c>
      <c r="C179" s="399"/>
      <c r="D179" s="285"/>
      <c r="E179" s="393"/>
      <c r="F179" s="393"/>
      <c r="G179" s="393"/>
      <c r="H179" s="393"/>
      <c r="I179" s="393"/>
      <c r="J179" s="393"/>
      <c r="K179" s="393"/>
      <c r="L179" s="393"/>
      <c r="M179" s="393"/>
      <c r="N179" s="393"/>
      <c r="O179" s="393"/>
      <c r="P179" s="393"/>
      <c r="Q179" s="393"/>
      <c r="R179" s="393"/>
      <c r="S179" s="393"/>
      <c r="T179" s="393"/>
      <c r="U179" s="393"/>
      <c r="V179" s="393"/>
      <c r="W179" s="393"/>
      <c r="X179" s="393"/>
      <c r="Y179" s="393"/>
      <c r="Z179" s="393"/>
      <c r="AA179" s="393"/>
      <c r="AB179" s="393"/>
      <c r="AC179" s="393"/>
      <c r="AD179" s="393"/>
      <c r="AE179" s="393"/>
      <c r="AF179" s="393"/>
      <c r="AG179" s="393"/>
      <c r="AH179" s="393"/>
      <c r="AI179" s="393"/>
      <c r="AJ179" s="393"/>
      <c r="AK179" s="393"/>
      <c r="AL179" s="393"/>
      <c r="AM179" s="393"/>
      <c r="AN179" s="393"/>
    </row>
    <row r="180" spans="2:40" s="8" customFormat="1" ht="13.15" customHeight="1" x14ac:dyDescent="0.2">
      <c r="B180" s="309" t="s">
        <v>1367</v>
      </c>
      <c r="C180" s="404"/>
      <c r="D180" s="377"/>
      <c r="E180" s="378"/>
      <c r="F180" s="378"/>
      <c r="G180" s="378"/>
      <c r="H180" s="378"/>
      <c r="I180" s="378"/>
      <c r="J180" s="378"/>
      <c r="K180" s="378"/>
      <c r="L180" s="378"/>
      <c r="M180" s="378"/>
      <c r="N180" s="378"/>
      <c r="O180" s="378"/>
      <c r="P180" s="378"/>
      <c r="Q180" s="378"/>
      <c r="R180" s="378"/>
      <c r="S180" s="378"/>
      <c r="T180" s="378"/>
      <c r="U180" s="378"/>
      <c r="V180" s="378"/>
      <c r="W180" s="378"/>
      <c r="X180" s="378"/>
      <c r="Y180" s="378"/>
      <c r="Z180" s="378"/>
      <c r="AA180" s="378"/>
      <c r="AB180" s="378"/>
      <c r="AC180" s="378"/>
      <c r="AD180" s="378"/>
      <c r="AE180" s="378"/>
      <c r="AF180" s="378"/>
      <c r="AG180" s="378"/>
      <c r="AH180" s="378"/>
      <c r="AI180" s="378"/>
      <c r="AJ180" s="378"/>
      <c r="AK180" s="378"/>
      <c r="AL180" s="378"/>
      <c r="AM180" s="378"/>
      <c r="AN180" s="378"/>
    </row>
    <row r="181" spans="2:40" s="8" customFormat="1" ht="13.15" customHeight="1" x14ac:dyDescent="0.2">
      <c r="B181" s="309" t="s">
        <v>1368</v>
      </c>
      <c r="C181" s="404"/>
      <c r="D181" s="377"/>
      <c r="E181" s="378"/>
      <c r="F181" s="378"/>
      <c r="G181" s="378"/>
      <c r="H181" s="378"/>
      <c r="I181" s="378"/>
      <c r="J181" s="378"/>
      <c r="K181" s="378"/>
      <c r="L181" s="378"/>
      <c r="M181" s="378"/>
      <c r="N181" s="378"/>
      <c r="O181" s="378"/>
      <c r="P181" s="378"/>
      <c r="Q181" s="378"/>
      <c r="R181" s="378"/>
      <c r="S181" s="378"/>
      <c r="T181" s="378"/>
      <c r="U181" s="378"/>
      <c r="V181" s="378"/>
      <c r="W181" s="378"/>
      <c r="X181" s="378"/>
      <c r="Y181" s="378"/>
      <c r="Z181" s="378"/>
      <c r="AA181" s="378"/>
      <c r="AB181" s="378"/>
      <c r="AC181" s="378"/>
      <c r="AD181" s="378"/>
      <c r="AE181" s="378"/>
      <c r="AF181" s="378"/>
      <c r="AG181" s="378"/>
      <c r="AH181" s="378"/>
      <c r="AI181" s="378"/>
      <c r="AJ181" s="378"/>
      <c r="AK181" s="378"/>
      <c r="AL181" s="378"/>
      <c r="AM181" s="378"/>
      <c r="AN181" s="378"/>
    </row>
    <row r="182" spans="2:40" s="8" customFormat="1" ht="13.15" customHeight="1" x14ac:dyDescent="0.2">
      <c r="B182" s="309" t="s">
        <v>1369</v>
      </c>
      <c r="C182" s="404"/>
      <c r="D182" s="377"/>
      <c r="E182" s="378"/>
      <c r="F182" s="378"/>
      <c r="G182" s="378"/>
      <c r="H182" s="378"/>
      <c r="I182" s="378"/>
      <c r="J182" s="378"/>
      <c r="K182" s="378"/>
      <c r="L182" s="378"/>
      <c r="M182" s="378"/>
      <c r="N182" s="378"/>
      <c r="O182" s="378"/>
      <c r="P182" s="378"/>
      <c r="Q182" s="378"/>
      <c r="R182" s="378"/>
      <c r="S182" s="378"/>
      <c r="T182" s="378"/>
      <c r="U182" s="378"/>
      <c r="V182" s="378"/>
      <c r="W182" s="378"/>
      <c r="X182" s="378"/>
      <c r="Y182" s="378"/>
      <c r="Z182" s="378"/>
      <c r="AA182" s="378"/>
      <c r="AB182" s="378"/>
      <c r="AC182" s="378"/>
      <c r="AD182" s="378"/>
      <c r="AE182" s="378"/>
      <c r="AF182" s="378"/>
      <c r="AG182" s="378"/>
      <c r="AH182" s="378"/>
      <c r="AI182" s="378"/>
      <c r="AJ182" s="378"/>
      <c r="AK182" s="378"/>
      <c r="AL182" s="378"/>
      <c r="AM182" s="378"/>
      <c r="AN182" s="378"/>
    </row>
    <row r="183" spans="2:40" ht="13.15" customHeight="1" x14ac:dyDescent="0.2">
      <c r="B183" s="394"/>
      <c r="D183" s="286"/>
      <c r="E183" s="392"/>
      <c r="F183" s="392"/>
      <c r="G183" s="392"/>
      <c r="H183" s="392"/>
      <c r="I183" s="392"/>
      <c r="J183" s="392"/>
      <c r="K183" s="392"/>
      <c r="L183" s="392"/>
      <c r="M183" s="392"/>
      <c r="N183" s="392"/>
      <c r="O183" s="392"/>
      <c r="P183" s="392"/>
      <c r="Q183" s="392"/>
      <c r="R183" s="392"/>
      <c r="S183" s="392"/>
      <c r="T183" s="392"/>
      <c r="U183" s="392"/>
      <c r="V183" s="392"/>
      <c r="W183" s="392"/>
      <c r="X183" s="392"/>
      <c r="Y183" s="392"/>
      <c r="Z183" s="392"/>
      <c r="AA183" s="392"/>
      <c r="AB183" s="392"/>
      <c r="AC183" s="392"/>
      <c r="AD183" s="392"/>
      <c r="AE183" s="392"/>
      <c r="AF183" s="392"/>
      <c r="AG183" s="392"/>
      <c r="AH183" s="392"/>
      <c r="AI183" s="392"/>
      <c r="AJ183" s="392"/>
      <c r="AK183" s="392"/>
      <c r="AL183" s="392"/>
      <c r="AM183" s="392"/>
      <c r="AN183" s="392"/>
    </row>
    <row r="185" spans="2:40" s="8" customFormat="1" ht="13.15" customHeight="1" x14ac:dyDescent="0.2">
      <c r="B185" s="374" t="s">
        <v>1370</v>
      </c>
      <c r="C185" s="406"/>
      <c r="D185" s="374"/>
      <c r="E185" s="375"/>
      <c r="F185" s="375"/>
      <c r="G185" s="375"/>
      <c r="H185" s="375"/>
      <c r="I185" s="375"/>
      <c r="J185" s="375"/>
      <c r="K185" s="375"/>
      <c r="L185" s="375"/>
      <c r="M185" s="375"/>
      <c r="N185" s="375"/>
      <c r="O185" s="375"/>
      <c r="P185" s="375"/>
      <c r="Q185" s="375"/>
      <c r="R185" s="375"/>
      <c r="S185" s="375"/>
      <c r="T185" s="375"/>
      <c r="U185" s="375"/>
      <c r="V185" s="375"/>
      <c r="W185" s="375"/>
      <c r="X185" s="375"/>
      <c r="Y185" s="375"/>
      <c r="Z185" s="375"/>
      <c r="AA185" s="375"/>
      <c r="AB185" s="375"/>
      <c r="AC185" s="375"/>
      <c r="AD185" s="375"/>
      <c r="AE185" s="375"/>
      <c r="AF185" s="375"/>
      <c r="AG185" s="375"/>
      <c r="AH185" s="375"/>
      <c r="AI185" s="375"/>
      <c r="AJ185" s="375"/>
      <c r="AK185" s="375"/>
      <c r="AL185" s="375"/>
      <c r="AM185" s="375"/>
      <c r="AN185" s="375"/>
    </row>
    <row r="187" spans="2:40" s="8" customFormat="1" ht="13.15" customHeight="1" x14ac:dyDescent="0.2">
      <c r="B187" s="374" t="s">
        <v>1371</v>
      </c>
      <c r="C187" s="406"/>
      <c r="D187" s="374"/>
      <c r="E187" s="375"/>
      <c r="F187" s="375"/>
      <c r="G187" s="375"/>
      <c r="H187" s="375"/>
      <c r="I187" s="375"/>
      <c r="J187" s="375"/>
      <c r="K187" s="375"/>
      <c r="L187" s="375"/>
      <c r="M187" s="375"/>
      <c r="N187" s="375"/>
      <c r="O187" s="375"/>
      <c r="P187" s="375"/>
      <c r="Q187" s="375"/>
      <c r="R187" s="375"/>
      <c r="S187" s="375"/>
      <c r="T187" s="375"/>
      <c r="U187" s="375"/>
      <c r="V187" s="375"/>
      <c r="W187" s="375"/>
      <c r="X187" s="375"/>
      <c r="Y187" s="375"/>
      <c r="Z187" s="375"/>
      <c r="AA187" s="375"/>
      <c r="AB187" s="375"/>
      <c r="AC187" s="375"/>
      <c r="AD187" s="375"/>
      <c r="AE187" s="375"/>
      <c r="AF187" s="375"/>
      <c r="AG187" s="375"/>
      <c r="AH187" s="375"/>
      <c r="AI187" s="375"/>
      <c r="AJ187" s="375"/>
      <c r="AK187" s="375"/>
      <c r="AL187" s="375"/>
      <c r="AM187" s="375"/>
      <c r="AN187" s="375"/>
    </row>
    <row r="189" spans="2:40" s="8" customFormat="1" ht="13.15" customHeight="1" x14ac:dyDescent="0.2">
      <c r="B189" s="374" t="s">
        <v>1372</v>
      </c>
      <c r="C189" s="406"/>
      <c r="D189" s="374"/>
      <c r="E189" s="375"/>
      <c r="F189" s="375"/>
      <c r="G189" s="375"/>
      <c r="H189" s="375"/>
      <c r="I189" s="375"/>
      <c r="J189" s="375"/>
      <c r="K189" s="375"/>
      <c r="L189" s="375"/>
      <c r="M189" s="375"/>
      <c r="N189" s="375"/>
      <c r="O189" s="375"/>
      <c r="P189" s="375"/>
      <c r="Q189" s="375"/>
      <c r="R189" s="375"/>
      <c r="S189" s="375"/>
      <c r="T189" s="375"/>
      <c r="U189" s="375"/>
      <c r="V189" s="375"/>
      <c r="W189" s="375"/>
      <c r="X189" s="375"/>
      <c r="Y189" s="375"/>
      <c r="Z189" s="375"/>
      <c r="AA189" s="375"/>
      <c r="AB189" s="375"/>
      <c r="AC189" s="375"/>
      <c r="AD189" s="375"/>
      <c r="AE189" s="375"/>
      <c r="AF189" s="375"/>
      <c r="AG189" s="375"/>
      <c r="AH189" s="375"/>
      <c r="AI189" s="375"/>
      <c r="AJ189" s="375"/>
      <c r="AK189" s="375"/>
      <c r="AL189" s="375"/>
      <c r="AM189" s="375"/>
      <c r="AN189" s="375"/>
    </row>
    <row r="190" spans="2:40" s="8" customFormat="1" ht="13.15" customHeight="1" x14ac:dyDescent="0.2">
      <c r="B190" s="374" t="s">
        <v>1373</v>
      </c>
      <c r="C190" s="406"/>
      <c r="D190" s="374"/>
      <c r="E190" s="375"/>
      <c r="F190" s="375"/>
      <c r="G190" s="375"/>
      <c r="H190" s="375"/>
      <c r="I190" s="375"/>
      <c r="J190" s="375"/>
      <c r="K190" s="375"/>
      <c r="L190" s="375"/>
      <c r="M190" s="375"/>
      <c r="N190" s="375"/>
      <c r="O190" s="375"/>
      <c r="P190" s="375"/>
      <c r="Q190" s="375"/>
      <c r="R190" s="375"/>
      <c r="S190" s="375"/>
      <c r="T190" s="375"/>
      <c r="U190" s="375"/>
      <c r="V190" s="375"/>
      <c r="W190" s="375"/>
      <c r="X190" s="375"/>
      <c r="Y190" s="375"/>
      <c r="Z190" s="375"/>
      <c r="AA190" s="375"/>
      <c r="AB190" s="375"/>
      <c r="AC190" s="375"/>
      <c r="AD190" s="375"/>
      <c r="AE190" s="375"/>
      <c r="AF190" s="375"/>
      <c r="AG190" s="375"/>
      <c r="AH190" s="375"/>
      <c r="AI190" s="375"/>
      <c r="AJ190" s="375"/>
      <c r="AK190" s="375"/>
      <c r="AL190" s="375"/>
      <c r="AM190" s="375"/>
      <c r="AN190" s="375"/>
    </row>
    <row r="192" spans="2:40" s="8" customFormat="1" ht="13.15" customHeight="1" x14ac:dyDescent="0.2">
      <c r="B192" s="374" t="s">
        <v>1374</v>
      </c>
      <c r="C192" s="406"/>
      <c r="D192" s="374"/>
      <c r="E192" s="375"/>
      <c r="F192" s="375"/>
      <c r="G192" s="375"/>
      <c r="H192" s="375"/>
      <c r="I192" s="375"/>
      <c r="J192" s="375"/>
      <c r="K192" s="375"/>
      <c r="L192" s="375"/>
      <c r="M192" s="375"/>
      <c r="N192" s="375"/>
      <c r="O192" s="375"/>
      <c r="P192" s="375"/>
      <c r="Q192" s="375"/>
      <c r="R192" s="375"/>
      <c r="S192" s="375"/>
      <c r="T192" s="375"/>
      <c r="U192" s="375"/>
      <c r="V192" s="375"/>
      <c r="W192" s="375"/>
      <c r="X192" s="375"/>
      <c r="Y192" s="375"/>
      <c r="Z192" s="375"/>
      <c r="AA192" s="375"/>
      <c r="AB192" s="375"/>
      <c r="AC192" s="375"/>
      <c r="AD192" s="375"/>
      <c r="AE192" s="375"/>
      <c r="AF192" s="375"/>
      <c r="AG192" s="375"/>
      <c r="AH192" s="375"/>
      <c r="AI192" s="375"/>
      <c r="AJ192" s="375"/>
      <c r="AK192" s="375"/>
      <c r="AL192" s="375"/>
      <c r="AM192" s="375"/>
      <c r="AN192" s="375"/>
    </row>
    <row r="194" spans="2:40" ht="13.15" customHeight="1" x14ac:dyDescent="0.2">
      <c r="B194" s="395" t="s">
        <v>1375</v>
      </c>
      <c r="C194" s="406"/>
      <c r="D194" s="395"/>
      <c r="E194" s="396"/>
      <c r="F194" s="396"/>
      <c r="G194" s="396"/>
      <c r="H194" s="396"/>
      <c r="I194" s="396"/>
      <c r="J194" s="396"/>
      <c r="K194" s="396"/>
      <c r="L194" s="396"/>
      <c r="M194" s="396"/>
      <c r="N194" s="396"/>
      <c r="O194" s="396"/>
      <c r="P194" s="396"/>
      <c r="Q194" s="396"/>
      <c r="R194" s="396"/>
      <c r="S194" s="396"/>
      <c r="T194" s="396"/>
      <c r="U194" s="396"/>
      <c r="V194" s="396"/>
      <c r="W194" s="396"/>
      <c r="X194" s="396"/>
      <c r="Y194" s="396"/>
      <c r="Z194" s="396"/>
      <c r="AA194" s="396"/>
      <c r="AB194" s="396"/>
      <c r="AC194" s="396"/>
      <c r="AD194" s="396"/>
      <c r="AE194" s="396"/>
      <c r="AF194" s="396"/>
      <c r="AG194" s="396"/>
      <c r="AH194" s="396"/>
      <c r="AI194" s="396"/>
      <c r="AJ194" s="396"/>
      <c r="AK194" s="396"/>
      <c r="AL194" s="396"/>
      <c r="AM194" s="396"/>
      <c r="AN194" s="396"/>
    </row>
    <row r="195" spans="2:40" ht="13.15" customHeight="1" x14ac:dyDescent="0.2">
      <c r="B195" s="395" t="s">
        <v>1376</v>
      </c>
      <c r="C195" s="406"/>
      <c r="D195" s="395"/>
      <c r="E195" s="396"/>
      <c r="F195" s="396"/>
      <c r="G195" s="396"/>
      <c r="H195" s="396"/>
      <c r="I195" s="396"/>
      <c r="J195" s="396"/>
      <c r="K195" s="396"/>
      <c r="L195" s="396"/>
      <c r="M195" s="396"/>
      <c r="N195" s="396"/>
      <c r="O195" s="396"/>
      <c r="P195" s="396"/>
      <c r="Q195" s="396"/>
      <c r="R195" s="396"/>
      <c r="S195" s="396"/>
      <c r="T195" s="396"/>
      <c r="U195" s="396"/>
      <c r="V195" s="396"/>
      <c r="W195" s="396"/>
      <c r="X195" s="396"/>
      <c r="Y195" s="396"/>
      <c r="Z195" s="396"/>
      <c r="AA195" s="396"/>
      <c r="AB195" s="396"/>
      <c r="AC195" s="396"/>
      <c r="AD195" s="396"/>
      <c r="AE195" s="396"/>
      <c r="AF195" s="396"/>
      <c r="AG195" s="396"/>
      <c r="AH195" s="396"/>
      <c r="AI195" s="396"/>
      <c r="AJ195" s="396"/>
      <c r="AK195" s="396"/>
      <c r="AL195" s="396"/>
      <c r="AM195" s="396"/>
      <c r="AN195" s="396"/>
    </row>
    <row r="196" spans="2:40" ht="13.15" customHeight="1" x14ac:dyDescent="0.2">
      <c r="B196" s="395" t="s">
        <v>1377</v>
      </c>
      <c r="C196" s="406"/>
      <c r="D196" s="395"/>
      <c r="E196" s="396"/>
      <c r="F196" s="396"/>
      <c r="G196" s="396"/>
      <c r="H196" s="396"/>
      <c r="I196" s="396"/>
      <c r="J196" s="396"/>
      <c r="K196" s="396"/>
      <c r="L196" s="396"/>
      <c r="M196" s="396"/>
      <c r="N196" s="396"/>
      <c r="O196" s="396"/>
      <c r="P196" s="396"/>
      <c r="Q196" s="396"/>
      <c r="R196" s="396"/>
      <c r="S196" s="396"/>
      <c r="T196" s="396"/>
      <c r="U196" s="396"/>
      <c r="V196" s="396"/>
      <c r="W196" s="396"/>
      <c r="X196" s="396"/>
      <c r="Y196" s="396"/>
      <c r="Z196" s="396"/>
      <c r="AA196" s="396"/>
      <c r="AB196" s="396"/>
      <c r="AC196" s="396"/>
      <c r="AD196" s="396"/>
      <c r="AE196" s="396"/>
      <c r="AF196" s="396"/>
      <c r="AG196" s="396"/>
      <c r="AH196" s="396"/>
      <c r="AI196" s="396"/>
      <c r="AJ196" s="396"/>
      <c r="AK196" s="396"/>
      <c r="AL196" s="396"/>
      <c r="AM196" s="396"/>
      <c r="AN196" s="396"/>
    </row>
    <row r="197" spans="2:40" ht="13.15" customHeight="1" x14ac:dyDescent="0.2">
      <c r="E197" s="397"/>
      <c r="F197" s="397"/>
      <c r="G197" s="397"/>
      <c r="H197" s="397"/>
      <c r="I197" s="397"/>
      <c r="J197" s="397"/>
      <c r="K197" s="397"/>
      <c r="L197" s="397"/>
      <c r="M197" s="397"/>
      <c r="N197" s="397"/>
      <c r="O197" s="397"/>
      <c r="P197" s="397"/>
      <c r="Q197" s="397"/>
      <c r="R197" s="397"/>
      <c r="S197" s="397"/>
      <c r="T197" s="397"/>
      <c r="U197" s="397"/>
      <c r="V197" s="397"/>
      <c r="W197" s="397"/>
      <c r="X197" s="397"/>
      <c r="Y197" s="397"/>
      <c r="Z197" s="397"/>
      <c r="AA197" s="397"/>
      <c r="AB197" s="397"/>
      <c r="AC197" s="397"/>
      <c r="AD197" s="397"/>
      <c r="AE197" s="397"/>
      <c r="AF197" s="397"/>
      <c r="AG197" s="397"/>
      <c r="AH197" s="397"/>
      <c r="AI197" s="397"/>
    </row>
    <row r="198" spans="2:40" s="8" customFormat="1" ht="13.15" customHeight="1" x14ac:dyDescent="0.2">
      <c r="B198" s="374" t="s">
        <v>1378</v>
      </c>
      <c r="C198" s="406"/>
      <c r="D198" s="374"/>
      <c r="E198" s="398"/>
      <c r="F198" s="398"/>
      <c r="G198" s="398"/>
      <c r="H198" s="398"/>
      <c r="I198" s="398"/>
      <c r="J198" s="398"/>
      <c r="K198" s="398"/>
      <c r="L198" s="398"/>
      <c r="M198" s="398"/>
      <c r="N198" s="398"/>
      <c r="O198" s="398"/>
      <c r="P198" s="398"/>
      <c r="Q198" s="398"/>
      <c r="R198" s="398"/>
      <c r="S198" s="398"/>
      <c r="T198" s="398"/>
      <c r="U198" s="398"/>
      <c r="V198" s="398"/>
      <c r="W198" s="398"/>
      <c r="X198" s="398"/>
      <c r="Y198" s="398"/>
      <c r="Z198" s="398"/>
      <c r="AA198" s="398"/>
      <c r="AB198" s="398"/>
      <c r="AC198" s="398"/>
      <c r="AD198" s="398"/>
      <c r="AE198" s="398"/>
      <c r="AF198" s="398"/>
      <c r="AG198" s="398"/>
      <c r="AH198" s="398"/>
      <c r="AI198" s="398"/>
      <c r="AJ198" s="398"/>
      <c r="AK198" s="398"/>
      <c r="AL198" s="398"/>
      <c r="AM198" s="398"/>
      <c r="AN198" s="398"/>
    </row>
    <row r="199" spans="2:40" ht="13.15" customHeight="1" x14ac:dyDescent="0.2">
      <c r="E199" s="397"/>
      <c r="F199" s="397"/>
      <c r="G199" s="397"/>
      <c r="H199" s="397"/>
      <c r="I199" s="397"/>
      <c r="J199" s="397"/>
      <c r="K199" s="397"/>
      <c r="L199" s="397"/>
      <c r="M199" s="397"/>
      <c r="N199" s="397"/>
      <c r="O199" s="397"/>
      <c r="P199" s="397"/>
      <c r="Q199" s="397"/>
      <c r="R199" s="397"/>
      <c r="S199" s="397"/>
      <c r="T199" s="397"/>
      <c r="U199" s="397"/>
      <c r="V199" s="397"/>
      <c r="W199" s="397"/>
      <c r="X199" s="397"/>
      <c r="Y199" s="397"/>
      <c r="Z199" s="397"/>
      <c r="AA199" s="397"/>
      <c r="AB199" s="397"/>
      <c r="AC199" s="397"/>
      <c r="AD199" s="397"/>
      <c r="AE199" s="397"/>
      <c r="AF199" s="397"/>
      <c r="AG199" s="397"/>
      <c r="AH199" s="397"/>
      <c r="AI199" s="397"/>
    </row>
    <row r="200" spans="2:40" s="8" customFormat="1" ht="13.15" customHeight="1" x14ac:dyDescent="0.2">
      <c r="B200" s="374" t="s">
        <v>1379</v>
      </c>
      <c r="C200" s="406"/>
      <c r="D200" s="374"/>
      <c r="E200" s="398"/>
      <c r="F200" s="398"/>
      <c r="G200" s="398"/>
      <c r="H200" s="398"/>
      <c r="I200" s="398"/>
      <c r="J200" s="398"/>
      <c r="K200" s="398"/>
      <c r="L200" s="398"/>
      <c r="M200" s="398"/>
      <c r="N200" s="398"/>
      <c r="O200" s="398"/>
      <c r="P200" s="398"/>
      <c r="Q200" s="398"/>
      <c r="R200" s="398"/>
      <c r="S200" s="398"/>
      <c r="T200" s="398"/>
      <c r="U200" s="398"/>
      <c r="V200" s="398"/>
      <c r="W200" s="398"/>
      <c r="X200" s="398"/>
      <c r="Y200" s="398"/>
      <c r="Z200" s="398"/>
      <c r="AA200" s="398"/>
      <c r="AB200" s="398"/>
      <c r="AC200" s="398"/>
      <c r="AD200" s="398"/>
      <c r="AE200" s="398"/>
      <c r="AF200" s="398"/>
      <c r="AG200" s="398"/>
      <c r="AH200" s="398"/>
      <c r="AI200" s="398"/>
      <c r="AJ200" s="398"/>
      <c r="AK200" s="398"/>
      <c r="AL200" s="398"/>
      <c r="AM200" s="398"/>
      <c r="AN200" s="398"/>
    </row>
  </sheetData>
  <dataConsolidate/>
  <phoneticPr fontId="8" type="noConversion"/>
  <pageMargins left="0.7" right="0.7" top="0.75" bottom="0.75" header="0.3" footer="0.3"/>
  <pageSetup paperSize="9" scale="28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1"/>
  <dimension ref="B7:AH38"/>
  <sheetViews>
    <sheetView showGridLines="0" zoomScale="85" zoomScaleNormal="85" workbookViewId="0">
      <selection activeCell="B1" sqref="B1"/>
    </sheetView>
  </sheetViews>
  <sheetFormatPr defaultColWidth="9.28515625" defaultRowHeight="13.15" customHeight="1" x14ac:dyDescent="0.2"/>
  <cols>
    <col min="1" max="1" width="3.7109375" style="401" customWidth="1"/>
    <col min="2" max="2" width="5.5703125" style="401" bestFit="1" customWidth="1"/>
    <col min="3" max="3" width="10" style="78" bestFit="1" customWidth="1"/>
    <col min="4" max="4" width="9.5703125" style="78" bestFit="1" customWidth="1"/>
    <col min="5" max="5" width="9.5703125" style="400" bestFit="1" customWidth="1"/>
    <col min="6" max="6" width="5.5703125" style="400" bestFit="1" customWidth="1"/>
    <col min="7" max="7" width="8.5703125" style="400" bestFit="1" customWidth="1"/>
    <col min="8" max="9" width="9.5703125" style="400" bestFit="1" customWidth="1"/>
    <col min="10" max="14" width="5.5703125" style="400" bestFit="1" customWidth="1"/>
    <col min="15" max="16" width="8.5703125" style="400" bestFit="1" customWidth="1"/>
    <col min="17" max="17" width="5.5703125" style="400" bestFit="1" customWidth="1"/>
    <col min="18" max="19" width="8.5703125" style="400" bestFit="1" customWidth="1"/>
    <col min="20" max="24" width="5.5703125" style="400" bestFit="1" customWidth="1"/>
    <col min="25" max="26" width="8.5703125" style="400" bestFit="1" customWidth="1"/>
    <col min="27" max="27" width="5.5703125" style="400" bestFit="1" customWidth="1"/>
    <col min="28" max="29" width="8.5703125" style="400" bestFit="1" customWidth="1"/>
    <col min="30" max="33" width="5.5703125" style="400" bestFit="1" customWidth="1"/>
    <col min="34" max="34" width="11.28515625" style="400" bestFit="1" customWidth="1"/>
    <col min="35" max="35" width="10.5703125" style="401" bestFit="1" customWidth="1"/>
    <col min="36" max="36" width="13.7109375" style="401" bestFit="1" customWidth="1"/>
    <col min="37" max="16384" width="9.28515625" style="401"/>
  </cols>
  <sheetData>
    <row r="7" spans="2:33" s="78" customFormat="1" ht="13.15" customHeight="1" x14ac:dyDescent="0.2">
      <c r="B7" s="169" t="s">
        <v>727</v>
      </c>
      <c r="C7" s="169" t="s">
        <v>1100</v>
      </c>
      <c r="D7" s="169">
        <v>1</v>
      </c>
      <c r="E7" s="169">
        <v>2</v>
      </c>
      <c r="F7" s="169">
        <v>3</v>
      </c>
      <c r="G7" s="169">
        <v>4</v>
      </c>
      <c r="H7" s="169">
        <v>5</v>
      </c>
      <c r="I7" s="169">
        <v>6</v>
      </c>
      <c r="J7" s="169">
        <v>7</v>
      </c>
      <c r="K7" s="169">
        <v>8</v>
      </c>
      <c r="L7" s="169">
        <v>9</v>
      </c>
      <c r="M7" s="169">
        <v>10</v>
      </c>
      <c r="N7" s="169">
        <v>11</v>
      </c>
      <c r="O7" s="169">
        <v>12</v>
      </c>
      <c r="P7" s="169">
        <v>13</v>
      </c>
      <c r="Q7" s="169">
        <v>14</v>
      </c>
      <c r="R7" s="169">
        <v>15</v>
      </c>
      <c r="S7" s="169">
        <v>16</v>
      </c>
      <c r="T7" s="169">
        <v>17</v>
      </c>
      <c r="U7" s="169">
        <v>18</v>
      </c>
      <c r="V7" s="169">
        <v>19</v>
      </c>
      <c r="W7" s="169">
        <v>20</v>
      </c>
      <c r="X7" s="169">
        <v>21</v>
      </c>
      <c r="Y7" s="169">
        <v>22</v>
      </c>
      <c r="Z7" s="169">
        <v>23</v>
      </c>
      <c r="AA7" s="169">
        <v>24</v>
      </c>
      <c r="AB7" s="169">
        <v>25</v>
      </c>
      <c r="AC7" s="169">
        <v>26</v>
      </c>
      <c r="AD7" s="169">
        <v>27</v>
      </c>
      <c r="AE7" s="169">
        <v>28</v>
      </c>
      <c r="AF7" s="169">
        <v>29</v>
      </c>
      <c r="AG7" s="169">
        <v>30</v>
      </c>
    </row>
    <row r="8" spans="2:33" ht="13.15" customHeight="1" x14ac:dyDescent="0.2">
      <c r="B8" s="402">
        <v>1</v>
      </c>
      <c r="C8" s="403"/>
      <c r="D8" s="403"/>
      <c r="E8" s="403"/>
      <c r="F8" s="403"/>
      <c r="G8" s="403"/>
      <c r="H8" s="403"/>
      <c r="I8" s="403"/>
      <c r="J8" s="403"/>
      <c r="K8" s="403"/>
      <c r="L8" s="403"/>
      <c r="M8" s="403"/>
      <c r="N8" s="403"/>
      <c r="O8" s="403"/>
      <c r="P8" s="403"/>
      <c r="Q8" s="403"/>
      <c r="R8" s="403"/>
      <c r="S8" s="403"/>
      <c r="T8" s="403"/>
      <c r="U8" s="403"/>
      <c r="V8" s="403"/>
      <c r="W8" s="403"/>
      <c r="X8" s="403"/>
      <c r="Y8" s="403"/>
      <c r="Z8" s="403"/>
      <c r="AA8" s="403"/>
      <c r="AB8" s="403"/>
      <c r="AC8" s="403"/>
      <c r="AD8" s="403"/>
      <c r="AE8" s="403"/>
      <c r="AF8" s="403"/>
      <c r="AG8" s="403"/>
    </row>
    <row r="9" spans="2:33" ht="13.15" customHeight="1" x14ac:dyDescent="0.2">
      <c r="B9" s="402">
        <v>2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3"/>
      <c r="N9" s="403"/>
      <c r="O9" s="403"/>
      <c r="P9" s="403"/>
      <c r="Q9" s="403"/>
      <c r="R9" s="403"/>
      <c r="S9" s="403"/>
      <c r="T9" s="403"/>
      <c r="U9" s="403"/>
      <c r="V9" s="403"/>
      <c r="W9" s="403"/>
      <c r="X9" s="403"/>
      <c r="Y9" s="403"/>
      <c r="Z9" s="403"/>
      <c r="AA9" s="403"/>
      <c r="AB9" s="403"/>
      <c r="AC9" s="403"/>
      <c r="AD9" s="403"/>
      <c r="AE9" s="403"/>
      <c r="AF9" s="403"/>
      <c r="AG9" s="403"/>
    </row>
    <row r="10" spans="2:33" ht="13.15" customHeight="1" x14ac:dyDescent="0.2">
      <c r="B10" s="402">
        <v>3</v>
      </c>
      <c r="C10" s="403"/>
      <c r="D10" s="403"/>
      <c r="E10" s="403"/>
      <c r="F10" s="403"/>
      <c r="G10" s="403"/>
      <c r="H10" s="403"/>
      <c r="I10" s="403"/>
      <c r="J10" s="403"/>
      <c r="K10" s="403"/>
      <c r="L10" s="403"/>
      <c r="M10" s="403"/>
      <c r="N10" s="403"/>
      <c r="O10" s="403"/>
      <c r="P10" s="403"/>
      <c r="Q10" s="403"/>
      <c r="R10" s="403"/>
      <c r="S10" s="403"/>
      <c r="T10" s="403"/>
      <c r="U10" s="403"/>
      <c r="V10" s="403"/>
      <c r="W10" s="403"/>
      <c r="X10" s="403"/>
      <c r="Y10" s="403"/>
      <c r="Z10" s="403"/>
      <c r="AA10" s="403"/>
      <c r="AB10" s="403"/>
      <c r="AC10" s="403"/>
      <c r="AD10" s="403"/>
      <c r="AE10" s="403"/>
      <c r="AF10" s="403"/>
      <c r="AG10" s="403"/>
    </row>
    <row r="11" spans="2:33" ht="13.15" customHeight="1" x14ac:dyDescent="0.2">
      <c r="B11" s="402">
        <v>4</v>
      </c>
      <c r="C11" s="403"/>
      <c r="D11" s="403"/>
      <c r="E11" s="403"/>
      <c r="F11" s="403"/>
      <c r="G11" s="403"/>
      <c r="H11" s="403"/>
      <c r="I11" s="403"/>
      <c r="J11" s="403"/>
      <c r="K11" s="403"/>
      <c r="L11" s="403"/>
      <c r="M11" s="403"/>
      <c r="N11" s="403"/>
      <c r="O11" s="403"/>
      <c r="P11" s="403"/>
      <c r="Q11" s="403"/>
      <c r="R11" s="403"/>
      <c r="S11" s="403"/>
      <c r="T11" s="403"/>
      <c r="U11" s="403"/>
      <c r="V11" s="403"/>
      <c r="W11" s="403"/>
      <c r="X11" s="403"/>
      <c r="Y11" s="403"/>
      <c r="Z11" s="403"/>
      <c r="AA11" s="403"/>
      <c r="AB11" s="403"/>
      <c r="AC11" s="403"/>
      <c r="AD11" s="403"/>
      <c r="AE11" s="403"/>
      <c r="AF11" s="403"/>
      <c r="AG11" s="403"/>
    </row>
    <row r="12" spans="2:33" ht="13.15" customHeight="1" x14ac:dyDescent="0.2">
      <c r="B12" s="402">
        <v>5</v>
      </c>
      <c r="C12" s="403"/>
      <c r="D12" s="403"/>
      <c r="E12" s="403"/>
      <c r="F12" s="403"/>
      <c r="G12" s="403"/>
      <c r="H12" s="403"/>
      <c r="I12" s="403"/>
      <c r="J12" s="403"/>
      <c r="K12" s="403"/>
      <c r="L12" s="403"/>
      <c r="M12" s="403"/>
      <c r="N12" s="403"/>
      <c r="O12" s="403"/>
      <c r="P12" s="403"/>
      <c r="Q12" s="403"/>
      <c r="R12" s="403"/>
      <c r="S12" s="403"/>
      <c r="T12" s="403"/>
      <c r="U12" s="403"/>
      <c r="V12" s="403"/>
      <c r="W12" s="403"/>
      <c r="X12" s="403"/>
      <c r="Y12" s="403"/>
      <c r="Z12" s="403"/>
      <c r="AA12" s="403"/>
      <c r="AB12" s="403"/>
      <c r="AC12" s="403"/>
      <c r="AD12" s="403"/>
      <c r="AE12" s="403"/>
      <c r="AF12" s="403"/>
      <c r="AG12" s="403"/>
    </row>
    <row r="13" spans="2:33" ht="13.15" customHeight="1" x14ac:dyDescent="0.2">
      <c r="B13" s="402">
        <v>6</v>
      </c>
      <c r="C13" s="403"/>
      <c r="D13" s="403"/>
      <c r="E13" s="403"/>
      <c r="F13" s="403"/>
      <c r="G13" s="403"/>
      <c r="H13" s="403"/>
      <c r="I13" s="403"/>
      <c r="J13" s="403"/>
      <c r="K13" s="403"/>
      <c r="L13" s="403"/>
      <c r="M13" s="403"/>
      <c r="N13" s="403"/>
      <c r="O13" s="403"/>
      <c r="P13" s="403"/>
      <c r="Q13" s="403"/>
      <c r="R13" s="403"/>
      <c r="S13" s="403"/>
      <c r="T13" s="403"/>
      <c r="U13" s="403"/>
      <c r="V13" s="403"/>
      <c r="W13" s="403"/>
      <c r="X13" s="403"/>
      <c r="Y13" s="403"/>
      <c r="Z13" s="403"/>
      <c r="AA13" s="403"/>
      <c r="AB13" s="403"/>
      <c r="AC13" s="403"/>
      <c r="AD13" s="403"/>
      <c r="AE13" s="403"/>
      <c r="AF13" s="403"/>
      <c r="AG13" s="403"/>
    </row>
    <row r="14" spans="2:33" ht="13.15" customHeight="1" x14ac:dyDescent="0.2">
      <c r="B14" s="402">
        <v>7</v>
      </c>
      <c r="C14" s="403"/>
      <c r="D14" s="403"/>
      <c r="E14" s="403"/>
      <c r="F14" s="403"/>
      <c r="G14" s="403"/>
      <c r="H14" s="403"/>
      <c r="I14" s="403"/>
      <c r="J14" s="403"/>
      <c r="K14" s="403"/>
      <c r="L14" s="403"/>
      <c r="M14" s="403"/>
      <c r="N14" s="403"/>
      <c r="O14" s="403"/>
      <c r="P14" s="403"/>
      <c r="Q14" s="403"/>
      <c r="R14" s="403"/>
      <c r="S14" s="403"/>
      <c r="T14" s="403"/>
      <c r="U14" s="403"/>
      <c r="V14" s="403"/>
      <c r="W14" s="403"/>
      <c r="X14" s="403"/>
      <c r="Y14" s="403"/>
      <c r="Z14" s="403"/>
      <c r="AA14" s="403"/>
      <c r="AB14" s="403"/>
      <c r="AC14" s="403"/>
      <c r="AD14" s="403"/>
      <c r="AE14" s="403"/>
      <c r="AF14" s="403"/>
      <c r="AG14" s="403"/>
    </row>
    <row r="15" spans="2:33" ht="13.15" customHeight="1" x14ac:dyDescent="0.2">
      <c r="B15" s="402">
        <v>8</v>
      </c>
      <c r="C15" s="403"/>
      <c r="D15" s="403"/>
      <c r="E15" s="403"/>
      <c r="F15" s="403"/>
      <c r="G15" s="403"/>
      <c r="H15" s="403"/>
      <c r="I15" s="403"/>
      <c r="J15" s="403"/>
      <c r="K15" s="403"/>
      <c r="L15" s="403"/>
      <c r="M15" s="403"/>
      <c r="N15" s="403"/>
      <c r="O15" s="403"/>
      <c r="P15" s="403"/>
      <c r="Q15" s="403"/>
      <c r="R15" s="403"/>
      <c r="S15" s="403"/>
      <c r="T15" s="403"/>
      <c r="U15" s="403"/>
      <c r="V15" s="403"/>
      <c r="W15" s="403"/>
      <c r="X15" s="403"/>
      <c r="Y15" s="403"/>
      <c r="Z15" s="403"/>
      <c r="AA15" s="403"/>
      <c r="AB15" s="403"/>
      <c r="AC15" s="403"/>
      <c r="AD15" s="403"/>
      <c r="AE15" s="403"/>
      <c r="AF15" s="403"/>
      <c r="AG15" s="403"/>
    </row>
    <row r="16" spans="2:33" ht="13.15" customHeight="1" x14ac:dyDescent="0.2">
      <c r="B16" s="402">
        <v>9</v>
      </c>
      <c r="C16" s="403"/>
      <c r="D16" s="403"/>
      <c r="E16" s="403"/>
      <c r="F16" s="403"/>
      <c r="G16" s="403"/>
      <c r="H16" s="403"/>
      <c r="I16" s="403"/>
      <c r="J16" s="403"/>
      <c r="K16" s="403"/>
      <c r="L16" s="403"/>
      <c r="M16" s="403"/>
      <c r="N16" s="403"/>
      <c r="O16" s="403"/>
      <c r="P16" s="403"/>
      <c r="Q16" s="403"/>
      <c r="R16" s="403"/>
      <c r="S16" s="403"/>
      <c r="T16" s="403"/>
      <c r="U16" s="403"/>
      <c r="V16" s="403"/>
      <c r="W16" s="403"/>
      <c r="X16" s="403"/>
      <c r="Y16" s="403"/>
      <c r="Z16" s="403"/>
      <c r="AA16" s="403"/>
      <c r="AB16" s="403"/>
      <c r="AC16" s="403"/>
      <c r="AD16" s="403"/>
      <c r="AE16" s="403"/>
      <c r="AF16" s="403"/>
      <c r="AG16" s="403"/>
    </row>
    <row r="17" spans="2:33" ht="13.15" customHeight="1" x14ac:dyDescent="0.2">
      <c r="B17" s="402">
        <v>10</v>
      </c>
      <c r="C17" s="403"/>
      <c r="D17" s="403"/>
      <c r="E17" s="403"/>
      <c r="F17" s="403"/>
      <c r="G17" s="403"/>
      <c r="H17" s="403"/>
      <c r="I17" s="403"/>
      <c r="J17" s="403"/>
      <c r="K17" s="403"/>
      <c r="L17" s="403"/>
      <c r="M17" s="403"/>
      <c r="N17" s="403"/>
      <c r="O17" s="403"/>
      <c r="P17" s="403"/>
      <c r="Q17" s="403"/>
      <c r="R17" s="403"/>
      <c r="S17" s="403"/>
      <c r="T17" s="403"/>
      <c r="U17" s="403"/>
      <c r="V17" s="403"/>
      <c r="W17" s="403"/>
      <c r="X17" s="403"/>
      <c r="Y17" s="403"/>
      <c r="Z17" s="403"/>
      <c r="AA17" s="403"/>
      <c r="AB17" s="403"/>
      <c r="AC17" s="403"/>
      <c r="AD17" s="403"/>
      <c r="AE17" s="403"/>
      <c r="AF17" s="403"/>
      <c r="AG17" s="403"/>
    </row>
    <row r="18" spans="2:33" ht="13.15" customHeight="1" x14ac:dyDescent="0.2">
      <c r="B18" s="402">
        <v>11</v>
      </c>
      <c r="C18" s="403"/>
      <c r="D18" s="403"/>
      <c r="E18" s="403"/>
      <c r="F18" s="403"/>
      <c r="G18" s="403"/>
      <c r="H18" s="403"/>
      <c r="I18" s="403"/>
      <c r="J18" s="403"/>
      <c r="K18" s="403"/>
      <c r="L18" s="403"/>
      <c r="M18" s="403"/>
      <c r="N18" s="403"/>
      <c r="O18" s="403"/>
      <c r="P18" s="403"/>
      <c r="Q18" s="403"/>
      <c r="R18" s="403"/>
      <c r="S18" s="403"/>
      <c r="T18" s="403"/>
      <c r="U18" s="403"/>
      <c r="V18" s="403"/>
      <c r="W18" s="403"/>
      <c r="X18" s="403"/>
      <c r="Y18" s="403"/>
      <c r="Z18" s="403"/>
      <c r="AA18" s="403"/>
      <c r="AB18" s="403"/>
      <c r="AC18" s="403"/>
      <c r="AD18" s="403"/>
      <c r="AE18" s="403"/>
      <c r="AF18" s="403"/>
      <c r="AG18" s="403"/>
    </row>
    <row r="19" spans="2:33" ht="13.15" customHeight="1" x14ac:dyDescent="0.2">
      <c r="B19" s="402">
        <v>12</v>
      </c>
      <c r="C19" s="403"/>
      <c r="D19" s="403"/>
      <c r="E19" s="403"/>
      <c r="F19" s="403"/>
      <c r="G19" s="403"/>
      <c r="H19" s="403"/>
      <c r="I19" s="403"/>
      <c r="J19" s="403"/>
      <c r="K19" s="403"/>
      <c r="L19" s="403"/>
      <c r="M19" s="403"/>
      <c r="N19" s="403"/>
      <c r="O19" s="403"/>
      <c r="P19" s="403"/>
      <c r="Q19" s="403"/>
      <c r="R19" s="403"/>
      <c r="S19" s="403"/>
      <c r="T19" s="403"/>
      <c r="U19" s="403"/>
      <c r="V19" s="403"/>
      <c r="W19" s="403"/>
      <c r="X19" s="403"/>
      <c r="Y19" s="403"/>
      <c r="Z19" s="403"/>
      <c r="AA19" s="403"/>
      <c r="AB19" s="403"/>
      <c r="AC19" s="403"/>
      <c r="AD19" s="403"/>
      <c r="AE19" s="403"/>
      <c r="AF19" s="403"/>
      <c r="AG19" s="403"/>
    </row>
    <row r="20" spans="2:33" ht="13.15" customHeight="1" x14ac:dyDescent="0.2">
      <c r="B20" s="402">
        <v>13</v>
      </c>
      <c r="C20" s="403"/>
      <c r="D20" s="403"/>
      <c r="E20" s="403"/>
      <c r="F20" s="403"/>
      <c r="G20" s="403"/>
      <c r="H20" s="403"/>
      <c r="I20" s="403"/>
      <c r="J20" s="403"/>
      <c r="K20" s="403"/>
      <c r="L20" s="403"/>
      <c r="M20" s="403"/>
      <c r="N20" s="403"/>
      <c r="O20" s="403"/>
      <c r="P20" s="403"/>
      <c r="Q20" s="403"/>
      <c r="R20" s="403"/>
      <c r="S20" s="403"/>
      <c r="T20" s="403"/>
      <c r="U20" s="403"/>
      <c r="V20" s="403"/>
      <c r="W20" s="403"/>
      <c r="X20" s="403"/>
      <c r="Y20" s="403"/>
      <c r="Z20" s="403"/>
      <c r="AA20" s="403"/>
      <c r="AB20" s="403"/>
      <c r="AC20" s="403"/>
      <c r="AD20" s="403"/>
      <c r="AE20" s="403"/>
      <c r="AF20" s="403"/>
      <c r="AG20" s="403"/>
    </row>
    <row r="21" spans="2:33" ht="13.15" customHeight="1" x14ac:dyDescent="0.2">
      <c r="B21" s="402">
        <v>14</v>
      </c>
      <c r="C21" s="403"/>
      <c r="D21" s="403"/>
      <c r="E21" s="403"/>
      <c r="F21" s="403"/>
      <c r="G21" s="403"/>
      <c r="H21" s="403"/>
      <c r="I21" s="403"/>
      <c r="J21" s="403"/>
      <c r="K21" s="403"/>
      <c r="L21" s="403"/>
      <c r="M21" s="403"/>
      <c r="N21" s="403"/>
      <c r="O21" s="403"/>
      <c r="P21" s="403"/>
      <c r="Q21" s="403"/>
      <c r="R21" s="403"/>
      <c r="S21" s="403"/>
      <c r="T21" s="403"/>
      <c r="U21" s="403"/>
      <c r="V21" s="403"/>
      <c r="W21" s="403"/>
      <c r="X21" s="403"/>
      <c r="Y21" s="403"/>
      <c r="Z21" s="403"/>
      <c r="AA21" s="403"/>
      <c r="AB21" s="403"/>
      <c r="AC21" s="403"/>
      <c r="AD21" s="403"/>
      <c r="AE21" s="403"/>
      <c r="AF21" s="403"/>
      <c r="AG21" s="403"/>
    </row>
    <row r="22" spans="2:33" ht="13.15" customHeight="1" x14ac:dyDescent="0.2">
      <c r="B22" s="402">
        <v>15</v>
      </c>
      <c r="C22" s="403"/>
      <c r="D22" s="403"/>
      <c r="E22" s="403"/>
      <c r="F22" s="403"/>
      <c r="G22" s="403"/>
      <c r="H22" s="403"/>
      <c r="I22" s="403"/>
      <c r="J22" s="403"/>
      <c r="K22" s="403"/>
      <c r="L22" s="403"/>
      <c r="M22" s="403"/>
      <c r="N22" s="403"/>
      <c r="O22" s="403"/>
      <c r="P22" s="403"/>
      <c r="Q22" s="403"/>
      <c r="R22" s="403"/>
      <c r="S22" s="403"/>
      <c r="T22" s="403"/>
      <c r="U22" s="403"/>
      <c r="V22" s="403"/>
      <c r="W22" s="403"/>
      <c r="X22" s="403"/>
      <c r="Y22" s="403"/>
      <c r="Z22" s="403"/>
      <c r="AA22" s="403"/>
      <c r="AB22" s="403"/>
      <c r="AC22" s="403"/>
      <c r="AD22" s="403"/>
      <c r="AE22" s="403"/>
      <c r="AF22" s="403"/>
      <c r="AG22" s="403"/>
    </row>
    <row r="23" spans="2:33" ht="13.15" customHeight="1" x14ac:dyDescent="0.2">
      <c r="B23" s="402">
        <v>16</v>
      </c>
      <c r="C23" s="403"/>
      <c r="D23" s="403"/>
      <c r="E23" s="403"/>
      <c r="F23" s="403"/>
      <c r="G23" s="403"/>
      <c r="H23" s="403"/>
      <c r="I23" s="403"/>
      <c r="J23" s="403"/>
      <c r="K23" s="403"/>
      <c r="L23" s="403"/>
      <c r="M23" s="403"/>
      <c r="N23" s="403"/>
      <c r="O23" s="403"/>
      <c r="P23" s="403"/>
      <c r="Q23" s="403"/>
      <c r="R23" s="403"/>
      <c r="S23" s="403"/>
      <c r="T23" s="403"/>
      <c r="U23" s="403"/>
      <c r="V23" s="403"/>
      <c r="W23" s="403"/>
      <c r="X23" s="403"/>
      <c r="Y23" s="403"/>
      <c r="Z23" s="403"/>
      <c r="AA23" s="403"/>
      <c r="AB23" s="403"/>
      <c r="AC23" s="403"/>
      <c r="AD23" s="403"/>
      <c r="AE23" s="403"/>
      <c r="AF23" s="403"/>
      <c r="AG23" s="403"/>
    </row>
    <row r="24" spans="2:33" ht="13.15" customHeight="1" x14ac:dyDescent="0.2">
      <c r="B24" s="402">
        <v>17</v>
      </c>
      <c r="C24" s="403"/>
      <c r="D24" s="403"/>
      <c r="E24" s="403"/>
      <c r="F24" s="403"/>
      <c r="G24" s="403"/>
      <c r="H24" s="403"/>
      <c r="I24" s="403"/>
      <c r="J24" s="403"/>
      <c r="K24" s="403"/>
      <c r="L24" s="403"/>
      <c r="M24" s="403"/>
      <c r="N24" s="403"/>
      <c r="O24" s="403"/>
      <c r="P24" s="403"/>
      <c r="Q24" s="403"/>
      <c r="R24" s="403"/>
      <c r="S24" s="403"/>
      <c r="T24" s="403"/>
      <c r="U24" s="403"/>
      <c r="V24" s="403"/>
      <c r="W24" s="403"/>
      <c r="X24" s="403"/>
      <c r="Y24" s="403"/>
      <c r="Z24" s="403"/>
      <c r="AA24" s="403"/>
      <c r="AB24" s="403"/>
      <c r="AC24" s="403"/>
      <c r="AD24" s="403"/>
      <c r="AE24" s="403"/>
      <c r="AF24" s="403"/>
      <c r="AG24" s="403"/>
    </row>
    <row r="25" spans="2:33" ht="13.15" customHeight="1" x14ac:dyDescent="0.2">
      <c r="B25" s="402">
        <v>18</v>
      </c>
      <c r="C25" s="403"/>
      <c r="D25" s="403"/>
      <c r="E25" s="403"/>
      <c r="F25" s="403"/>
      <c r="G25" s="403"/>
      <c r="H25" s="403"/>
      <c r="I25" s="403"/>
      <c r="J25" s="403"/>
      <c r="K25" s="403"/>
      <c r="L25" s="403"/>
      <c r="M25" s="403"/>
      <c r="N25" s="403"/>
      <c r="O25" s="403"/>
      <c r="P25" s="403"/>
      <c r="Q25" s="403"/>
      <c r="R25" s="403"/>
      <c r="S25" s="403"/>
      <c r="T25" s="403"/>
      <c r="U25" s="403"/>
      <c r="V25" s="403"/>
      <c r="W25" s="403"/>
      <c r="X25" s="403"/>
      <c r="Y25" s="403"/>
      <c r="Z25" s="403"/>
      <c r="AA25" s="403"/>
      <c r="AB25" s="403"/>
      <c r="AC25" s="403"/>
      <c r="AD25" s="403"/>
      <c r="AE25" s="403"/>
      <c r="AF25" s="403"/>
      <c r="AG25" s="403"/>
    </row>
    <row r="26" spans="2:33" ht="13.15" customHeight="1" x14ac:dyDescent="0.2">
      <c r="B26" s="402">
        <v>19</v>
      </c>
      <c r="C26" s="403"/>
      <c r="D26" s="403"/>
      <c r="E26" s="403"/>
      <c r="F26" s="403"/>
      <c r="G26" s="403"/>
      <c r="H26" s="403"/>
      <c r="I26" s="403"/>
      <c r="J26" s="403"/>
      <c r="K26" s="403"/>
      <c r="L26" s="403"/>
      <c r="M26" s="403"/>
      <c r="N26" s="403"/>
      <c r="O26" s="403"/>
      <c r="P26" s="403"/>
      <c r="Q26" s="403"/>
      <c r="R26" s="403"/>
      <c r="S26" s="403"/>
      <c r="T26" s="403"/>
      <c r="U26" s="403"/>
      <c r="V26" s="403"/>
      <c r="W26" s="403"/>
      <c r="X26" s="403"/>
      <c r="Y26" s="403"/>
      <c r="Z26" s="403"/>
      <c r="AA26" s="403"/>
      <c r="AB26" s="403"/>
      <c r="AC26" s="403"/>
      <c r="AD26" s="403"/>
      <c r="AE26" s="403"/>
      <c r="AF26" s="403"/>
      <c r="AG26" s="403"/>
    </row>
    <row r="27" spans="2:33" ht="13.15" customHeight="1" x14ac:dyDescent="0.2">
      <c r="B27" s="402">
        <v>20</v>
      </c>
      <c r="C27" s="403"/>
      <c r="D27" s="403"/>
      <c r="E27" s="403"/>
      <c r="F27" s="403"/>
      <c r="G27" s="403"/>
      <c r="H27" s="403"/>
      <c r="I27" s="403"/>
      <c r="J27" s="403"/>
      <c r="K27" s="403"/>
      <c r="L27" s="403"/>
      <c r="M27" s="403"/>
      <c r="N27" s="403"/>
      <c r="O27" s="403"/>
      <c r="P27" s="403"/>
      <c r="Q27" s="403"/>
      <c r="R27" s="403"/>
      <c r="S27" s="403"/>
      <c r="T27" s="403"/>
      <c r="U27" s="403"/>
      <c r="V27" s="403"/>
      <c r="W27" s="403"/>
      <c r="X27" s="403"/>
      <c r="Y27" s="403"/>
      <c r="Z27" s="403"/>
      <c r="AA27" s="403"/>
      <c r="AB27" s="403"/>
      <c r="AC27" s="403"/>
      <c r="AD27" s="403"/>
      <c r="AE27" s="403"/>
      <c r="AF27" s="403"/>
      <c r="AG27" s="403"/>
    </row>
    <row r="28" spans="2:33" ht="13.15" customHeight="1" x14ac:dyDescent="0.2">
      <c r="B28" s="402">
        <v>21</v>
      </c>
      <c r="C28" s="403"/>
      <c r="D28" s="403"/>
      <c r="E28" s="403"/>
      <c r="F28" s="403"/>
      <c r="G28" s="403"/>
      <c r="H28" s="403"/>
      <c r="I28" s="403"/>
      <c r="J28" s="403"/>
      <c r="K28" s="403"/>
      <c r="L28" s="403"/>
      <c r="M28" s="403"/>
      <c r="N28" s="403"/>
      <c r="O28" s="403"/>
      <c r="P28" s="403"/>
      <c r="Q28" s="403"/>
      <c r="R28" s="403"/>
      <c r="S28" s="403"/>
      <c r="T28" s="403"/>
      <c r="U28" s="403"/>
      <c r="V28" s="403"/>
      <c r="W28" s="403"/>
      <c r="X28" s="403"/>
      <c r="Y28" s="403"/>
      <c r="Z28" s="403"/>
      <c r="AA28" s="403"/>
      <c r="AB28" s="403"/>
      <c r="AC28" s="403"/>
      <c r="AD28" s="403"/>
      <c r="AE28" s="403"/>
      <c r="AF28" s="403"/>
      <c r="AG28" s="403"/>
    </row>
    <row r="29" spans="2:33" ht="13.15" customHeight="1" x14ac:dyDescent="0.2">
      <c r="B29" s="402">
        <v>22</v>
      </c>
      <c r="C29" s="403"/>
      <c r="D29" s="403"/>
      <c r="E29" s="403"/>
      <c r="F29" s="403"/>
      <c r="G29" s="403"/>
      <c r="H29" s="403"/>
      <c r="I29" s="403"/>
      <c r="J29" s="403"/>
      <c r="K29" s="403"/>
      <c r="L29" s="403"/>
      <c r="M29" s="403"/>
      <c r="N29" s="403"/>
      <c r="O29" s="403"/>
      <c r="P29" s="403"/>
      <c r="Q29" s="403"/>
      <c r="R29" s="403"/>
      <c r="S29" s="403"/>
      <c r="T29" s="403"/>
      <c r="U29" s="403"/>
      <c r="V29" s="403"/>
      <c r="W29" s="403"/>
      <c r="X29" s="403"/>
      <c r="Y29" s="403"/>
      <c r="Z29" s="403"/>
      <c r="AA29" s="403"/>
      <c r="AB29" s="403"/>
      <c r="AC29" s="403"/>
      <c r="AD29" s="403"/>
      <c r="AE29" s="403"/>
      <c r="AF29" s="403"/>
      <c r="AG29" s="403"/>
    </row>
    <row r="30" spans="2:33" ht="13.15" customHeight="1" x14ac:dyDescent="0.2">
      <c r="B30" s="402">
        <v>23</v>
      </c>
      <c r="C30" s="403"/>
      <c r="D30" s="403"/>
      <c r="E30" s="403"/>
      <c r="F30" s="403"/>
      <c r="G30" s="403"/>
      <c r="H30" s="403"/>
      <c r="I30" s="403"/>
      <c r="J30" s="403"/>
      <c r="K30" s="403"/>
      <c r="L30" s="403"/>
      <c r="M30" s="403"/>
      <c r="N30" s="403"/>
      <c r="O30" s="403"/>
      <c r="P30" s="403"/>
      <c r="Q30" s="403"/>
      <c r="R30" s="403"/>
      <c r="S30" s="403"/>
      <c r="T30" s="403"/>
      <c r="U30" s="403"/>
      <c r="V30" s="403"/>
      <c r="W30" s="403"/>
      <c r="X30" s="403"/>
      <c r="Y30" s="403"/>
      <c r="Z30" s="403"/>
      <c r="AA30" s="403"/>
      <c r="AB30" s="403"/>
      <c r="AC30" s="403"/>
      <c r="AD30" s="403"/>
      <c r="AE30" s="403"/>
      <c r="AF30" s="403"/>
      <c r="AG30" s="403"/>
    </row>
    <row r="31" spans="2:33" ht="13.15" customHeight="1" x14ac:dyDescent="0.2">
      <c r="B31" s="402">
        <v>24</v>
      </c>
      <c r="C31" s="403"/>
      <c r="D31" s="403"/>
      <c r="E31" s="403"/>
      <c r="F31" s="403"/>
      <c r="G31" s="403"/>
      <c r="H31" s="403"/>
      <c r="I31" s="403"/>
      <c r="J31" s="403"/>
      <c r="K31" s="403"/>
      <c r="L31" s="403"/>
      <c r="M31" s="403"/>
      <c r="N31" s="403"/>
      <c r="O31" s="403"/>
      <c r="P31" s="403"/>
      <c r="Q31" s="403"/>
      <c r="R31" s="403"/>
      <c r="S31" s="403"/>
      <c r="T31" s="403"/>
      <c r="U31" s="403"/>
      <c r="V31" s="403"/>
      <c r="W31" s="403"/>
      <c r="X31" s="403"/>
      <c r="Y31" s="403"/>
      <c r="Z31" s="403"/>
      <c r="AA31" s="403"/>
      <c r="AB31" s="403"/>
      <c r="AC31" s="403"/>
      <c r="AD31" s="403"/>
      <c r="AE31" s="403"/>
      <c r="AF31" s="403"/>
      <c r="AG31" s="403"/>
    </row>
    <row r="32" spans="2:33" ht="13.15" customHeight="1" x14ac:dyDescent="0.2">
      <c r="B32" s="402">
        <v>25</v>
      </c>
      <c r="C32" s="403"/>
      <c r="D32" s="403"/>
      <c r="E32" s="403"/>
      <c r="F32" s="403"/>
      <c r="G32" s="403"/>
      <c r="H32" s="403"/>
      <c r="I32" s="403"/>
      <c r="J32" s="403"/>
      <c r="K32" s="403"/>
      <c r="L32" s="403"/>
      <c r="M32" s="403"/>
      <c r="N32" s="403"/>
      <c r="O32" s="403"/>
      <c r="P32" s="403"/>
      <c r="Q32" s="403"/>
      <c r="R32" s="403"/>
      <c r="S32" s="403"/>
      <c r="T32" s="403"/>
      <c r="U32" s="403"/>
      <c r="V32" s="403"/>
      <c r="W32" s="403"/>
      <c r="X32" s="403"/>
      <c r="Y32" s="403"/>
      <c r="Z32" s="403"/>
      <c r="AA32" s="403"/>
      <c r="AB32" s="403"/>
      <c r="AC32" s="403"/>
      <c r="AD32" s="403"/>
      <c r="AE32" s="403"/>
      <c r="AF32" s="403"/>
      <c r="AG32" s="403"/>
    </row>
    <row r="33" spans="2:33" ht="13.15" customHeight="1" x14ac:dyDescent="0.2">
      <c r="B33" s="402">
        <v>26</v>
      </c>
      <c r="C33" s="403"/>
      <c r="D33" s="403"/>
      <c r="E33" s="403"/>
      <c r="F33" s="403"/>
      <c r="G33" s="403"/>
      <c r="H33" s="403"/>
      <c r="I33" s="403"/>
      <c r="J33" s="403"/>
      <c r="K33" s="403"/>
      <c r="L33" s="403"/>
      <c r="M33" s="403"/>
      <c r="N33" s="403"/>
      <c r="O33" s="403"/>
      <c r="P33" s="403"/>
      <c r="Q33" s="403"/>
      <c r="R33" s="403"/>
      <c r="S33" s="403"/>
      <c r="T33" s="403"/>
      <c r="U33" s="403"/>
      <c r="V33" s="403"/>
      <c r="W33" s="403"/>
      <c r="X33" s="403"/>
      <c r="Y33" s="403"/>
      <c r="Z33" s="403"/>
      <c r="AA33" s="403"/>
      <c r="AB33" s="403"/>
      <c r="AC33" s="403"/>
      <c r="AD33" s="403"/>
      <c r="AE33" s="403"/>
      <c r="AF33" s="403"/>
      <c r="AG33" s="403"/>
    </row>
    <row r="34" spans="2:33" ht="13.15" customHeight="1" x14ac:dyDescent="0.2">
      <c r="B34" s="402">
        <v>27</v>
      </c>
      <c r="C34" s="403"/>
      <c r="D34" s="403"/>
      <c r="E34" s="403"/>
      <c r="F34" s="403"/>
      <c r="G34" s="403"/>
      <c r="H34" s="403"/>
      <c r="I34" s="403"/>
      <c r="J34" s="403"/>
      <c r="K34" s="403"/>
      <c r="L34" s="403"/>
      <c r="M34" s="403"/>
      <c r="N34" s="403"/>
      <c r="O34" s="403"/>
      <c r="P34" s="403"/>
      <c r="Q34" s="403"/>
      <c r="R34" s="403"/>
      <c r="S34" s="403"/>
      <c r="T34" s="403"/>
      <c r="U34" s="403"/>
      <c r="V34" s="403"/>
      <c r="W34" s="403"/>
      <c r="X34" s="403"/>
      <c r="Y34" s="403"/>
      <c r="Z34" s="403"/>
      <c r="AA34" s="403"/>
      <c r="AB34" s="403"/>
      <c r="AC34" s="403"/>
      <c r="AD34" s="403"/>
      <c r="AE34" s="403"/>
      <c r="AF34" s="403"/>
      <c r="AG34" s="403"/>
    </row>
    <row r="35" spans="2:33" ht="13.15" customHeight="1" x14ac:dyDescent="0.2">
      <c r="B35" s="402">
        <v>28</v>
      </c>
      <c r="C35" s="403"/>
      <c r="D35" s="403"/>
      <c r="E35" s="403"/>
      <c r="F35" s="403"/>
      <c r="G35" s="403"/>
      <c r="H35" s="403"/>
      <c r="I35" s="403"/>
      <c r="J35" s="403"/>
      <c r="K35" s="403"/>
      <c r="L35" s="403"/>
      <c r="M35" s="403"/>
      <c r="N35" s="403"/>
      <c r="O35" s="403"/>
      <c r="P35" s="403"/>
      <c r="Q35" s="403"/>
      <c r="R35" s="403"/>
      <c r="S35" s="403"/>
      <c r="T35" s="403"/>
      <c r="U35" s="403"/>
      <c r="V35" s="403"/>
      <c r="W35" s="403"/>
      <c r="X35" s="403"/>
      <c r="Y35" s="403"/>
      <c r="Z35" s="403"/>
      <c r="AA35" s="403"/>
      <c r="AB35" s="403"/>
      <c r="AC35" s="403"/>
      <c r="AD35" s="403"/>
      <c r="AE35" s="403"/>
      <c r="AF35" s="403"/>
      <c r="AG35" s="403"/>
    </row>
    <row r="36" spans="2:33" ht="13.15" customHeight="1" x14ac:dyDescent="0.2">
      <c r="B36" s="402">
        <v>29</v>
      </c>
      <c r="C36" s="403"/>
      <c r="D36" s="403"/>
      <c r="E36" s="403"/>
      <c r="F36" s="403"/>
      <c r="G36" s="403"/>
      <c r="H36" s="403"/>
      <c r="I36" s="403"/>
      <c r="J36" s="403"/>
      <c r="K36" s="403"/>
      <c r="L36" s="403"/>
      <c r="M36" s="403"/>
      <c r="N36" s="403"/>
      <c r="O36" s="403"/>
      <c r="P36" s="403"/>
      <c r="Q36" s="403"/>
      <c r="R36" s="403"/>
      <c r="S36" s="403"/>
      <c r="T36" s="403"/>
      <c r="U36" s="403"/>
      <c r="V36" s="403"/>
      <c r="W36" s="403"/>
      <c r="X36" s="403"/>
      <c r="Y36" s="403"/>
      <c r="Z36" s="403"/>
      <c r="AA36" s="403"/>
      <c r="AB36" s="403"/>
      <c r="AC36" s="403"/>
      <c r="AD36" s="403"/>
      <c r="AE36" s="403"/>
      <c r="AF36" s="403"/>
      <c r="AG36" s="403"/>
    </row>
    <row r="37" spans="2:33" ht="13.15" customHeight="1" x14ac:dyDescent="0.2">
      <c r="B37" s="402">
        <v>30</v>
      </c>
      <c r="C37" s="403"/>
      <c r="D37" s="403"/>
      <c r="E37" s="403"/>
      <c r="F37" s="403"/>
      <c r="G37" s="403"/>
      <c r="H37" s="403"/>
      <c r="I37" s="403"/>
      <c r="J37" s="403"/>
      <c r="K37" s="403"/>
      <c r="L37" s="403"/>
      <c r="M37" s="403"/>
      <c r="N37" s="403"/>
      <c r="O37" s="403"/>
      <c r="P37" s="403"/>
      <c r="Q37" s="403"/>
      <c r="R37" s="403"/>
      <c r="S37" s="403"/>
      <c r="T37" s="403"/>
      <c r="U37" s="403"/>
      <c r="V37" s="403"/>
      <c r="W37" s="403"/>
      <c r="X37" s="403"/>
      <c r="Y37" s="403"/>
      <c r="Z37" s="403"/>
      <c r="AA37" s="403"/>
      <c r="AB37" s="403"/>
      <c r="AC37" s="403"/>
      <c r="AD37" s="403"/>
      <c r="AE37" s="403"/>
      <c r="AF37" s="403"/>
      <c r="AG37" s="403"/>
    </row>
    <row r="38" spans="2:33" ht="13.15" customHeight="1" x14ac:dyDescent="0.2">
      <c r="B38" s="361" t="s">
        <v>64</v>
      </c>
      <c r="C38" s="362"/>
      <c r="D38" s="366">
        <f>SUM(D8:D37)</f>
        <v>0</v>
      </c>
      <c r="E38" s="366">
        <f t="shared" ref="E38:AG38" si="0">SUM(E8:E37)</f>
        <v>0</v>
      </c>
      <c r="F38" s="366">
        <f t="shared" si="0"/>
        <v>0</v>
      </c>
      <c r="G38" s="366">
        <f t="shared" si="0"/>
        <v>0</v>
      </c>
      <c r="H38" s="366">
        <f t="shared" si="0"/>
        <v>0</v>
      </c>
      <c r="I38" s="366">
        <f t="shared" si="0"/>
        <v>0</v>
      </c>
      <c r="J38" s="366">
        <f t="shared" si="0"/>
        <v>0</v>
      </c>
      <c r="K38" s="366">
        <f t="shared" si="0"/>
        <v>0</v>
      </c>
      <c r="L38" s="366">
        <f t="shared" si="0"/>
        <v>0</v>
      </c>
      <c r="M38" s="366">
        <f t="shared" si="0"/>
        <v>0</v>
      </c>
      <c r="N38" s="366">
        <f t="shared" si="0"/>
        <v>0</v>
      </c>
      <c r="O38" s="366">
        <f t="shared" si="0"/>
        <v>0</v>
      </c>
      <c r="P38" s="366">
        <f t="shared" si="0"/>
        <v>0</v>
      </c>
      <c r="Q38" s="366">
        <f t="shared" si="0"/>
        <v>0</v>
      </c>
      <c r="R38" s="366">
        <f t="shared" si="0"/>
        <v>0</v>
      </c>
      <c r="S38" s="366">
        <f t="shared" si="0"/>
        <v>0</v>
      </c>
      <c r="T38" s="366">
        <f t="shared" si="0"/>
        <v>0</v>
      </c>
      <c r="U38" s="366">
        <f t="shared" si="0"/>
        <v>0</v>
      </c>
      <c r="V38" s="366">
        <f t="shared" si="0"/>
        <v>0</v>
      </c>
      <c r="W38" s="366">
        <f t="shared" si="0"/>
        <v>0</v>
      </c>
      <c r="X38" s="366">
        <f t="shared" si="0"/>
        <v>0</v>
      </c>
      <c r="Y38" s="366">
        <f t="shared" si="0"/>
        <v>0</v>
      </c>
      <c r="Z38" s="366">
        <f t="shared" si="0"/>
        <v>0</v>
      </c>
      <c r="AA38" s="366">
        <f t="shared" si="0"/>
        <v>0</v>
      </c>
      <c r="AB38" s="366">
        <f t="shared" si="0"/>
        <v>0</v>
      </c>
      <c r="AC38" s="366">
        <f t="shared" si="0"/>
        <v>0</v>
      </c>
      <c r="AD38" s="366">
        <f t="shared" si="0"/>
        <v>0</v>
      </c>
      <c r="AE38" s="366">
        <f t="shared" si="0"/>
        <v>0</v>
      </c>
      <c r="AF38" s="366">
        <f t="shared" si="0"/>
        <v>0</v>
      </c>
      <c r="AG38" s="366">
        <f t="shared" si="0"/>
        <v>0</v>
      </c>
    </row>
  </sheetData>
  <pageMargins left="0.7" right="0.7" top="0.75" bottom="0.75" header="0.3" footer="0.3"/>
  <pageSetup paperSize="9" scale="58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Planilha27">
    <pageSetUpPr fitToPage="1"/>
  </sheetPr>
  <dimension ref="B2:AL31"/>
  <sheetViews>
    <sheetView showGridLines="0" zoomScale="85" zoomScaleNormal="85" workbookViewId="0"/>
  </sheetViews>
  <sheetFormatPr defaultRowHeight="13.15" customHeight="1" x14ac:dyDescent="0.2"/>
  <cols>
    <col min="1" max="1" width="3.28515625" customWidth="1"/>
    <col min="2" max="2" width="26.7109375" bestFit="1" customWidth="1"/>
    <col min="3" max="3" width="9.7109375" bestFit="1" customWidth="1"/>
    <col min="4" max="4" width="8.28515625" bestFit="1" customWidth="1"/>
  </cols>
  <sheetData>
    <row r="2" spans="2:38" ht="13.15" customHeight="1" x14ac:dyDescent="0.2">
      <c r="B2" s="204" t="s">
        <v>1380</v>
      </c>
      <c r="C2" s="205" t="s">
        <v>64</v>
      </c>
      <c r="D2" s="205" t="s">
        <v>691</v>
      </c>
      <c r="E2" s="205" t="s">
        <v>692</v>
      </c>
      <c r="F2" s="205" t="s">
        <v>693</v>
      </c>
      <c r="G2" s="205" t="s">
        <v>694</v>
      </c>
      <c r="H2" s="205" t="s">
        <v>695</v>
      </c>
      <c r="I2" s="205" t="s">
        <v>696</v>
      </c>
      <c r="J2" s="205" t="s">
        <v>697</v>
      </c>
      <c r="K2" s="205" t="s">
        <v>698</v>
      </c>
      <c r="L2" s="205" t="s">
        <v>699</v>
      </c>
      <c r="M2" s="205" t="s">
        <v>700</v>
      </c>
      <c r="N2" s="205" t="s">
        <v>701</v>
      </c>
      <c r="O2" s="205" t="s">
        <v>702</v>
      </c>
      <c r="P2" s="205" t="s">
        <v>703</v>
      </c>
      <c r="Q2" s="205" t="s">
        <v>704</v>
      </c>
      <c r="R2" s="205" t="s">
        <v>705</v>
      </c>
      <c r="S2" s="205" t="s">
        <v>706</v>
      </c>
      <c r="T2" s="205" t="s">
        <v>707</v>
      </c>
      <c r="U2" s="205" t="s">
        <v>708</v>
      </c>
      <c r="V2" s="205" t="s">
        <v>709</v>
      </c>
      <c r="W2" s="205" t="s">
        <v>710</v>
      </c>
      <c r="X2" s="205" t="s">
        <v>711</v>
      </c>
      <c r="Y2" s="205" t="s">
        <v>712</v>
      </c>
      <c r="Z2" s="205" t="s">
        <v>713</v>
      </c>
      <c r="AA2" s="205" t="s">
        <v>714</v>
      </c>
      <c r="AB2" s="205" t="s">
        <v>715</v>
      </c>
      <c r="AC2" s="205" t="s">
        <v>716</v>
      </c>
      <c r="AD2" s="205" t="s">
        <v>717</v>
      </c>
      <c r="AE2" s="205" t="s">
        <v>718</v>
      </c>
      <c r="AF2" s="205" t="s">
        <v>719</v>
      </c>
      <c r="AG2" s="205" t="s">
        <v>720</v>
      </c>
      <c r="AH2" s="205" t="s">
        <v>721</v>
      </c>
      <c r="AI2" s="205" t="s">
        <v>722</v>
      </c>
      <c r="AJ2" s="205" t="s">
        <v>723</v>
      </c>
      <c r="AK2" s="205" t="s">
        <v>724</v>
      </c>
      <c r="AL2" s="205" t="s">
        <v>725</v>
      </c>
    </row>
    <row r="4" spans="2:38" ht="13.15" customHeight="1" x14ac:dyDescent="0.2">
      <c r="B4" s="202" t="s">
        <v>1103</v>
      </c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6"/>
      <c r="T4" s="206"/>
      <c r="U4" s="206"/>
      <c r="V4" s="206"/>
      <c r="W4" s="206"/>
      <c r="X4" s="206"/>
      <c r="Y4" s="206"/>
      <c r="Z4" s="206"/>
      <c r="AA4" s="206"/>
      <c r="AB4" s="206"/>
      <c r="AC4" s="206"/>
      <c r="AD4" s="206"/>
      <c r="AE4" s="206"/>
      <c r="AF4" s="206"/>
      <c r="AG4" s="206"/>
      <c r="AH4" s="206"/>
      <c r="AI4" s="206"/>
      <c r="AJ4" s="206"/>
      <c r="AK4" s="206"/>
      <c r="AL4" s="206"/>
    </row>
    <row r="5" spans="2:38" ht="13.15" customHeight="1" x14ac:dyDescent="0.2">
      <c r="B5" s="389" t="s">
        <v>1381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</row>
    <row r="6" spans="2:38" ht="13.15" customHeight="1" x14ac:dyDescent="0.2">
      <c r="B6" s="389" t="s">
        <v>1382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</row>
    <row r="7" spans="2:38" ht="13.15" customHeight="1" x14ac:dyDescent="0.2">
      <c r="B7" s="389" t="s">
        <v>1383</v>
      </c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</row>
    <row r="8" spans="2:38" ht="13.15" customHeight="1" x14ac:dyDescent="0.2">
      <c r="B8" s="202" t="s">
        <v>1107</v>
      </c>
      <c r="C8" s="206"/>
      <c r="D8" s="206"/>
      <c r="E8" s="206"/>
      <c r="F8" s="206"/>
      <c r="G8" s="206"/>
      <c r="H8" s="206"/>
      <c r="I8" s="206"/>
      <c r="J8" s="206"/>
      <c r="K8" s="206"/>
      <c r="L8" s="206"/>
      <c r="M8" s="206"/>
      <c r="N8" s="206"/>
      <c r="O8" s="206"/>
      <c r="P8" s="206"/>
      <c r="Q8" s="206"/>
      <c r="R8" s="206"/>
      <c r="S8" s="206"/>
      <c r="T8" s="206"/>
      <c r="U8" s="206"/>
      <c r="V8" s="206"/>
      <c r="W8" s="206"/>
      <c r="X8" s="206"/>
      <c r="Y8" s="206"/>
      <c r="Z8" s="206"/>
      <c r="AA8" s="206"/>
      <c r="AB8" s="206"/>
      <c r="AC8" s="206"/>
      <c r="AD8" s="206"/>
      <c r="AE8" s="206"/>
      <c r="AF8" s="206"/>
      <c r="AG8" s="206"/>
      <c r="AH8" s="206"/>
      <c r="AI8" s="206"/>
      <c r="AJ8" s="206"/>
      <c r="AK8" s="206"/>
      <c r="AL8" s="206"/>
    </row>
    <row r="10" spans="2:38" ht="13.15" customHeight="1" x14ac:dyDescent="0.2">
      <c r="B10" s="389" t="s">
        <v>1384</v>
      </c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</row>
    <row r="11" spans="2:38" ht="13.15" customHeight="1" x14ac:dyDescent="0.2">
      <c r="B11" s="389" t="s">
        <v>1385</v>
      </c>
      <c r="C11" s="115"/>
      <c r="D11" s="115"/>
      <c r="E11" s="115"/>
      <c r="F11" s="115"/>
      <c r="G11" s="115"/>
      <c r="H11" s="115"/>
      <c r="I11" s="115"/>
      <c r="J11" s="115"/>
      <c r="K11" s="115"/>
      <c r="L11" s="115"/>
      <c r="M11" s="115"/>
      <c r="N11" s="115"/>
      <c r="O11" s="115"/>
      <c r="P11" s="115"/>
      <c r="Q11" s="115"/>
      <c r="R11" s="115"/>
      <c r="S11" s="115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  <c r="AI11" s="115"/>
      <c r="AJ11" s="115"/>
      <c r="AK11" s="115"/>
      <c r="AL11" s="115"/>
    </row>
    <row r="13" spans="2:38" ht="13.15" customHeight="1" x14ac:dyDescent="0.2">
      <c r="B13" s="204" t="s">
        <v>1386</v>
      </c>
      <c r="C13" s="205" t="s">
        <v>691</v>
      </c>
      <c r="D13" s="205" t="s">
        <v>691</v>
      </c>
      <c r="E13" s="205" t="s">
        <v>692</v>
      </c>
      <c r="F13" s="205" t="s">
        <v>693</v>
      </c>
      <c r="G13" s="205" t="s">
        <v>694</v>
      </c>
      <c r="H13" s="205" t="s">
        <v>695</v>
      </c>
      <c r="I13" s="205" t="s">
        <v>696</v>
      </c>
      <c r="J13" s="205" t="s">
        <v>697</v>
      </c>
      <c r="K13" s="205" t="s">
        <v>698</v>
      </c>
      <c r="L13" s="205" t="s">
        <v>699</v>
      </c>
      <c r="M13" s="205" t="s">
        <v>700</v>
      </c>
      <c r="N13" s="205" t="s">
        <v>701</v>
      </c>
      <c r="O13" s="205" t="s">
        <v>702</v>
      </c>
      <c r="P13" s="205" t="s">
        <v>703</v>
      </c>
      <c r="Q13" s="205" t="s">
        <v>704</v>
      </c>
      <c r="R13" s="205" t="s">
        <v>705</v>
      </c>
      <c r="S13" s="205" t="s">
        <v>706</v>
      </c>
      <c r="T13" s="205" t="s">
        <v>707</v>
      </c>
      <c r="U13" s="205" t="s">
        <v>708</v>
      </c>
      <c r="V13" s="205" t="s">
        <v>709</v>
      </c>
      <c r="W13" s="205" t="s">
        <v>710</v>
      </c>
      <c r="X13" s="205" t="s">
        <v>711</v>
      </c>
      <c r="Y13" s="205" t="s">
        <v>712</v>
      </c>
      <c r="Z13" s="205" t="s">
        <v>713</v>
      </c>
      <c r="AA13" s="205" t="s">
        <v>714</v>
      </c>
      <c r="AB13" s="205" t="s">
        <v>715</v>
      </c>
      <c r="AC13" s="205" t="s">
        <v>716</v>
      </c>
      <c r="AD13" s="205" t="s">
        <v>717</v>
      </c>
      <c r="AE13" s="205" t="s">
        <v>718</v>
      </c>
      <c r="AF13" s="205" t="s">
        <v>719</v>
      </c>
      <c r="AG13" s="205" t="s">
        <v>720</v>
      </c>
      <c r="AH13" s="205" t="s">
        <v>721</v>
      </c>
      <c r="AI13" s="205" t="s">
        <v>722</v>
      </c>
      <c r="AJ13" s="205" t="s">
        <v>723</v>
      </c>
      <c r="AK13" s="205" t="s">
        <v>724</v>
      </c>
      <c r="AL13" s="205" t="s">
        <v>725</v>
      </c>
    </row>
    <row r="15" spans="2:38" ht="13.15" customHeight="1" x14ac:dyDescent="0.2">
      <c r="B15" s="202" t="s">
        <v>1103</v>
      </c>
      <c r="C15" s="206"/>
      <c r="D15" s="206"/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6"/>
      <c r="P15" s="206"/>
      <c r="Q15" s="206"/>
      <c r="R15" s="206"/>
      <c r="S15" s="206"/>
      <c r="T15" s="206"/>
      <c r="U15" s="206"/>
      <c r="V15" s="206"/>
      <c r="W15" s="206"/>
      <c r="X15" s="206"/>
      <c r="Y15" s="206"/>
      <c r="Z15" s="206"/>
      <c r="AA15" s="206"/>
      <c r="AB15" s="206"/>
      <c r="AC15" s="206"/>
      <c r="AD15" s="206"/>
      <c r="AE15" s="206"/>
      <c r="AF15" s="206"/>
      <c r="AG15" s="206"/>
      <c r="AH15" s="206"/>
      <c r="AI15" s="206"/>
      <c r="AJ15" s="206"/>
      <c r="AK15" s="206"/>
      <c r="AL15" s="206"/>
    </row>
    <row r="16" spans="2:38" ht="13.15" customHeight="1" x14ac:dyDescent="0.2">
      <c r="B16" s="389" t="s">
        <v>1381</v>
      </c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</row>
    <row r="17" spans="2:38" ht="13.15" customHeight="1" x14ac:dyDescent="0.2">
      <c r="B17" s="389" t="s">
        <v>1382</v>
      </c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</row>
    <row r="18" spans="2:38" ht="13.15" customHeight="1" x14ac:dyDescent="0.2">
      <c r="B18" s="389" t="s">
        <v>1383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</row>
    <row r="19" spans="2:38" ht="13.15" customHeight="1" x14ac:dyDescent="0.2">
      <c r="B19" s="202" t="s">
        <v>1107</v>
      </c>
      <c r="C19" s="206"/>
      <c r="D19" s="206"/>
      <c r="E19" s="206"/>
      <c r="F19" s="206"/>
      <c r="G19" s="206"/>
      <c r="H19" s="206"/>
      <c r="I19" s="206"/>
      <c r="J19" s="206"/>
      <c r="K19" s="206"/>
      <c r="L19" s="206"/>
      <c r="M19" s="206"/>
      <c r="N19" s="206"/>
      <c r="O19" s="206"/>
      <c r="P19" s="206"/>
      <c r="Q19" s="206"/>
      <c r="R19" s="206"/>
      <c r="S19" s="206"/>
      <c r="T19" s="206"/>
      <c r="U19" s="206"/>
      <c r="V19" s="206"/>
      <c r="W19" s="206"/>
      <c r="X19" s="206"/>
      <c r="Y19" s="206"/>
      <c r="Z19" s="206"/>
      <c r="AA19" s="206"/>
      <c r="AB19" s="206"/>
      <c r="AC19" s="206"/>
      <c r="AD19" s="206"/>
      <c r="AE19" s="206"/>
      <c r="AF19" s="206"/>
      <c r="AG19" s="206"/>
      <c r="AH19" s="206"/>
      <c r="AI19" s="206"/>
      <c r="AJ19" s="206"/>
      <c r="AK19" s="206"/>
      <c r="AL19" s="206"/>
    </row>
    <row r="21" spans="2:38" ht="13.15" customHeight="1" x14ac:dyDescent="0.2">
      <c r="B21" s="389" t="s">
        <v>1387</v>
      </c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</row>
    <row r="22" spans="2:38" ht="13.15" customHeight="1" x14ac:dyDescent="0.2">
      <c r="B22" s="389" t="s">
        <v>1385</v>
      </c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115"/>
      <c r="T22" s="115"/>
      <c r="U22" s="115"/>
      <c r="V22" s="115"/>
      <c r="W22" s="115"/>
      <c r="X22" s="115"/>
      <c r="Y22" s="115"/>
      <c r="Z22" s="115"/>
      <c r="AA22" s="115"/>
      <c r="AB22" s="115"/>
      <c r="AC22" s="115"/>
      <c r="AD22" s="115"/>
      <c r="AE22" s="115"/>
      <c r="AF22" s="115"/>
      <c r="AG22" s="115"/>
      <c r="AH22" s="115"/>
      <c r="AI22" s="115"/>
      <c r="AJ22" s="115"/>
      <c r="AK22" s="115"/>
      <c r="AL22" s="115"/>
    </row>
    <row r="24" spans="2:38" ht="13.15" customHeight="1" x14ac:dyDescent="0.2">
      <c r="C24" s="61"/>
    </row>
    <row r="25" spans="2:38" ht="13.15" customHeight="1" x14ac:dyDescent="0.2">
      <c r="B25" s="204" t="s">
        <v>1388</v>
      </c>
      <c r="C25" s="205" t="s">
        <v>64</v>
      </c>
      <c r="D25" s="205" t="s">
        <v>691</v>
      </c>
      <c r="E25" s="205" t="s">
        <v>692</v>
      </c>
      <c r="F25" s="205" t="s">
        <v>693</v>
      </c>
      <c r="G25" s="205" t="s">
        <v>694</v>
      </c>
      <c r="H25" s="205" t="s">
        <v>695</v>
      </c>
      <c r="I25" s="205" t="s">
        <v>696</v>
      </c>
      <c r="J25" s="205" t="s">
        <v>697</v>
      </c>
      <c r="K25" s="205" t="s">
        <v>698</v>
      </c>
      <c r="L25" s="205" t="s">
        <v>699</v>
      </c>
      <c r="M25" s="205" t="s">
        <v>700</v>
      </c>
      <c r="N25" s="205" t="s">
        <v>701</v>
      </c>
      <c r="O25" s="205" t="s">
        <v>702</v>
      </c>
      <c r="P25" s="205" t="s">
        <v>703</v>
      </c>
      <c r="Q25" s="205" t="s">
        <v>704</v>
      </c>
      <c r="R25" s="205" t="s">
        <v>705</v>
      </c>
      <c r="S25" s="205" t="s">
        <v>706</v>
      </c>
      <c r="T25" s="205" t="s">
        <v>707</v>
      </c>
      <c r="U25" s="205" t="s">
        <v>708</v>
      </c>
      <c r="V25" s="205" t="s">
        <v>709</v>
      </c>
      <c r="W25" s="205" t="s">
        <v>710</v>
      </c>
      <c r="X25" s="205" t="s">
        <v>711</v>
      </c>
      <c r="Y25" s="205" t="s">
        <v>712</v>
      </c>
      <c r="Z25" s="205" t="s">
        <v>713</v>
      </c>
      <c r="AA25" s="205" t="s">
        <v>714</v>
      </c>
      <c r="AB25" s="205" t="s">
        <v>715</v>
      </c>
      <c r="AC25" s="205" t="s">
        <v>716</v>
      </c>
      <c r="AD25" s="205" t="s">
        <v>717</v>
      </c>
      <c r="AE25" s="205" t="s">
        <v>718</v>
      </c>
      <c r="AF25" s="205" t="s">
        <v>719</v>
      </c>
      <c r="AG25" s="205" t="s">
        <v>720</v>
      </c>
      <c r="AH25" s="205" t="s">
        <v>721</v>
      </c>
      <c r="AI25" s="205" t="s">
        <v>722</v>
      </c>
      <c r="AJ25" s="205" t="s">
        <v>723</v>
      </c>
      <c r="AK25" s="205" t="s">
        <v>724</v>
      </c>
      <c r="AL25" s="205" t="s">
        <v>725</v>
      </c>
    </row>
    <row r="26" spans="2:38" ht="13.15" customHeight="1" x14ac:dyDescent="0.2">
      <c r="B26" s="389" t="s">
        <v>1389</v>
      </c>
      <c r="D26" s="223"/>
      <c r="E26" s="223"/>
      <c r="F26" s="223"/>
      <c r="G26" s="223"/>
      <c r="H26" s="223"/>
      <c r="I26" s="223"/>
      <c r="J26" s="223"/>
      <c r="K26" s="223"/>
      <c r="L26" s="223"/>
      <c r="M26" s="223"/>
      <c r="N26" s="223"/>
      <c r="O26" s="223"/>
      <c r="P26" s="223"/>
      <c r="Q26" s="223"/>
      <c r="R26" s="223"/>
      <c r="S26" s="223"/>
      <c r="T26" s="223"/>
      <c r="U26" s="223"/>
      <c r="V26" s="223"/>
      <c r="W26" s="223"/>
      <c r="X26" s="223"/>
      <c r="Y26" s="223"/>
      <c r="Z26" s="223"/>
      <c r="AA26" s="223"/>
      <c r="AB26" s="223"/>
      <c r="AC26" s="223"/>
      <c r="AD26" s="223"/>
      <c r="AE26" s="223"/>
      <c r="AF26" s="223"/>
      <c r="AG26" s="223"/>
      <c r="AH26" s="223"/>
      <c r="AI26" s="223"/>
      <c r="AJ26" s="223"/>
      <c r="AK26" s="223"/>
      <c r="AL26" s="223"/>
    </row>
    <row r="27" spans="2:38" ht="13.15" customHeight="1" x14ac:dyDescent="0.2">
      <c r="B27" s="389" t="s">
        <v>1390</v>
      </c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23"/>
      <c r="AE27" s="223"/>
      <c r="AF27" s="223"/>
      <c r="AG27" s="223"/>
      <c r="AH27" s="223"/>
      <c r="AI27" s="223"/>
      <c r="AJ27" s="223"/>
      <c r="AK27" s="223"/>
      <c r="AL27" s="223"/>
    </row>
    <row r="28" spans="2:38" ht="13.15" customHeight="1" x14ac:dyDescent="0.2">
      <c r="B28" s="202" t="s">
        <v>1107</v>
      </c>
      <c r="C28" s="206"/>
      <c r="D28" s="224"/>
      <c r="E28" s="224"/>
      <c r="F28" s="224"/>
      <c r="G28" s="224"/>
      <c r="H28" s="224"/>
      <c r="I28" s="224"/>
      <c r="J28" s="224"/>
      <c r="K28" s="224"/>
      <c r="L28" s="224"/>
      <c r="M28" s="224"/>
      <c r="N28" s="224"/>
      <c r="O28" s="224"/>
      <c r="P28" s="224"/>
      <c r="Q28" s="224"/>
      <c r="R28" s="224"/>
      <c r="S28" s="224"/>
      <c r="T28" s="224"/>
      <c r="U28" s="224"/>
      <c r="V28" s="224"/>
      <c r="W28" s="224"/>
      <c r="X28" s="224"/>
      <c r="Y28" s="224"/>
      <c r="Z28" s="224"/>
      <c r="AA28" s="224"/>
      <c r="AB28" s="224"/>
      <c r="AC28" s="224"/>
      <c r="AD28" s="224"/>
      <c r="AE28" s="224"/>
      <c r="AF28" s="224"/>
      <c r="AG28" s="224"/>
      <c r="AH28" s="224"/>
      <c r="AI28" s="224"/>
      <c r="AJ28" s="224"/>
      <c r="AK28" s="224"/>
      <c r="AL28" s="224"/>
    </row>
    <row r="30" spans="2:38" ht="13.15" customHeight="1" x14ac:dyDescent="0.2">
      <c r="B30" s="389" t="s">
        <v>1391</v>
      </c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</row>
    <row r="31" spans="2:38" ht="13.15" customHeight="1" x14ac:dyDescent="0.2">
      <c r="B31" s="389" t="s">
        <v>1385</v>
      </c>
      <c r="C31" s="115"/>
      <c r="D31" s="115"/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5"/>
      <c r="AD31" s="115"/>
      <c r="AE31" s="115"/>
      <c r="AF31" s="115"/>
      <c r="AG31" s="115"/>
      <c r="AH31" s="115"/>
      <c r="AI31" s="115"/>
      <c r="AJ31" s="115"/>
      <c r="AK31" s="115"/>
      <c r="AL31" s="115"/>
    </row>
  </sheetData>
  <phoneticPr fontId="8" type="noConversion"/>
  <pageMargins left="0.511811024" right="0.511811024" top="0.78740157499999996" bottom="0.78740157499999996" header="0.31496062000000002" footer="0.31496062000000002"/>
  <pageSetup paperSize="9" scale="38" fitToHeight="0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Planilha28"/>
  <dimension ref="B2:AK60"/>
  <sheetViews>
    <sheetView showGridLines="0" zoomScale="85" zoomScaleNormal="85" workbookViewId="0"/>
  </sheetViews>
  <sheetFormatPr defaultRowHeight="13.15" customHeight="1" x14ac:dyDescent="0.2"/>
  <cols>
    <col min="1" max="1" width="3" customWidth="1"/>
    <col min="2" max="2" width="14.7109375" bestFit="1" customWidth="1"/>
    <col min="3" max="3" width="10.28515625" bestFit="1" customWidth="1"/>
  </cols>
  <sheetData>
    <row r="2" spans="2:37" ht="13.15" customHeight="1" x14ac:dyDescent="0.2">
      <c r="B2" s="205" t="s">
        <v>1392</v>
      </c>
      <c r="C2" s="205" t="s">
        <v>691</v>
      </c>
      <c r="D2" s="205" t="s">
        <v>692</v>
      </c>
      <c r="E2" s="205" t="s">
        <v>693</v>
      </c>
      <c r="F2" s="205" t="s">
        <v>694</v>
      </c>
      <c r="G2" s="205" t="s">
        <v>695</v>
      </c>
      <c r="H2" s="205" t="s">
        <v>696</v>
      </c>
      <c r="I2" s="205" t="s">
        <v>697</v>
      </c>
      <c r="J2" s="205" t="s">
        <v>698</v>
      </c>
      <c r="K2" s="205" t="s">
        <v>699</v>
      </c>
      <c r="L2" s="205" t="s">
        <v>700</v>
      </c>
      <c r="M2" s="205" t="s">
        <v>701</v>
      </c>
      <c r="N2" s="205" t="s">
        <v>702</v>
      </c>
      <c r="O2" s="205" t="s">
        <v>703</v>
      </c>
      <c r="P2" s="205" t="s">
        <v>704</v>
      </c>
      <c r="Q2" s="205" t="s">
        <v>705</v>
      </c>
      <c r="R2" s="205" t="s">
        <v>706</v>
      </c>
      <c r="S2" s="205" t="s">
        <v>707</v>
      </c>
      <c r="T2" s="205" t="s">
        <v>708</v>
      </c>
      <c r="U2" s="205" t="s">
        <v>709</v>
      </c>
      <c r="V2" s="205" t="s">
        <v>710</v>
      </c>
      <c r="W2" s="205" t="s">
        <v>711</v>
      </c>
      <c r="X2" s="205" t="s">
        <v>712</v>
      </c>
      <c r="Y2" s="205" t="s">
        <v>713</v>
      </c>
      <c r="Z2" s="205" t="s">
        <v>714</v>
      </c>
      <c r="AA2" s="205" t="s">
        <v>715</v>
      </c>
      <c r="AB2" s="205" t="s">
        <v>716</v>
      </c>
      <c r="AC2" s="205" t="s">
        <v>717</v>
      </c>
      <c r="AD2" s="205" t="s">
        <v>718</v>
      </c>
      <c r="AE2" s="205" t="s">
        <v>719</v>
      </c>
      <c r="AF2" s="205" t="s">
        <v>720</v>
      </c>
      <c r="AG2" s="205" t="s">
        <v>721</v>
      </c>
      <c r="AH2" s="205" t="s">
        <v>722</v>
      </c>
      <c r="AI2" s="205" t="s">
        <v>723</v>
      </c>
      <c r="AJ2" s="205" t="s">
        <v>724</v>
      </c>
      <c r="AK2" s="205" t="s">
        <v>725</v>
      </c>
    </row>
    <row r="3" spans="2:37" ht="13.15" customHeight="1" x14ac:dyDescent="0.2">
      <c r="B3" s="389" t="s">
        <v>1393</v>
      </c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3"/>
      <c r="P3" s="223"/>
      <c r="Q3" s="223"/>
      <c r="R3" s="223"/>
      <c r="S3" s="223"/>
      <c r="T3" s="223"/>
      <c r="U3" s="223"/>
      <c r="V3" s="223"/>
      <c r="W3" s="223"/>
      <c r="X3" s="223"/>
      <c r="Y3" s="223"/>
      <c r="Z3" s="223"/>
      <c r="AA3" s="223"/>
      <c r="AB3" s="223"/>
      <c r="AC3" s="223"/>
      <c r="AD3" s="223"/>
      <c r="AE3" s="223"/>
      <c r="AF3" s="223"/>
      <c r="AG3" s="223"/>
      <c r="AH3" s="223"/>
      <c r="AI3" s="223"/>
      <c r="AJ3" s="223"/>
      <c r="AK3" s="223"/>
    </row>
    <row r="4" spans="2:37" ht="13.15" customHeight="1" x14ac:dyDescent="0.2">
      <c r="B4" s="389" t="s">
        <v>1394</v>
      </c>
      <c r="C4" s="223"/>
      <c r="D4" s="223"/>
      <c r="E4" s="223"/>
      <c r="F4" s="223"/>
      <c r="G4" s="223"/>
      <c r="H4" s="223"/>
      <c r="I4" s="223"/>
      <c r="J4" s="223"/>
      <c r="K4" s="223"/>
      <c r="L4" s="223"/>
      <c r="M4" s="223"/>
      <c r="N4" s="223"/>
      <c r="O4" s="223"/>
      <c r="P4" s="223"/>
      <c r="Q4" s="223"/>
      <c r="R4" s="223"/>
      <c r="S4" s="223"/>
      <c r="T4" s="223"/>
      <c r="U4" s="223"/>
      <c r="V4" s="223"/>
      <c r="W4" s="223"/>
      <c r="X4" s="223"/>
      <c r="Y4" s="223"/>
      <c r="Z4" s="223"/>
      <c r="AA4" s="223"/>
      <c r="AB4" s="223"/>
      <c r="AC4" s="223"/>
      <c r="AD4" s="223"/>
      <c r="AE4" s="223"/>
      <c r="AF4" s="223"/>
      <c r="AG4" s="223"/>
      <c r="AH4" s="223"/>
      <c r="AI4" s="223"/>
      <c r="AJ4" s="223"/>
      <c r="AK4" s="223"/>
    </row>
    <row r="5" spans="2:37" ht="13.15" customHeight="1" x14ac:dyDescent="0.2">
      <c r="B5" s="389" t="s">
        <v>1383</v>
      </c>
      <c r="C5" s="223"/>
      <c r="D5" s="223"/>
      <c r="E5" s="223"/>
      <c r="F5" s="223"/>
      <c r="G5" s="223"/>
      <c r="H5" s="223"/>
      <c r="I5" s="223"/>
      <c r="J5" s="223"/>
      <c r="K5" s="223"/>
      <c r="L5" s="223"/>
      <c r="M5" s="223"/>
      <c r="N5" s="223"/>
      <c r="O5" s="223"/>
      <c r="P5" s="223"/>
      <c r="Q5" s="223"/>
      <c r="R5" s="223"/>
      <c r="S5" s="223"/>
      <c r="T5" s="223"/>
      <c r="U5" s="223"/>
      <c r="V5" s="223"/>
      <c r="W5" s="223"/>
      <c r="X5" s="223"/>
      <c r="Y5" s="223"/>
      <c r="Z5" s="223"/>
      <c r="AA5" s="223"/>
      <c r="AB5" s="223"/>
      <c r="AC5" s="223"/>
      <c r="AD5" s="223"/>
      <c r="AE5" s="223"/>
      <c r="AF5" s="223"/>
      <c r="AG5" s="223"/>
      <c r="AH5" s="223"/>
      <c r="AI5" s="223"/>
      <c r="AJ5" s="223"/>
      <c r="AK5" s="223"/>
    </row>
    <row r="6" spans="2:37" ht="13.15" customHeight="1" x14ac:dyDescent="0.2">
      <c r="B6" s="224" t="s">
        <v>1395</v>
      </c>
      <c r="C6" s="224"/>
      <c r="D6" s="224"/>
      <c r="E6" s="224"/>
      <c r="F6" s="224"/>
      <c r="G6" s="224"/>
      <c r="H6" s="224"/>
      <c r="I6" s="224"/>
      <c r="J6" s="224"/>
      <c r="K6" s="224"/>
      <c r="L6" s="224"/>
      <c r="M6" s="224"/>
      <c r="N6" s="224"/>
      <c r="O6" s="224"/>
      <c r="P6" s="224"/>
      <c r="Q6" s="224"/>
      <c r="R6" s="224"/>
      <c r="S6" s="224"/>
      <c r="T6" s="224"/>
      <c r="U6" s="224"/>
      <c r="V6" s="224"/>
      <c r="W6" s="224"/>
      <c r="X6" s="224"/>
      <c r="Y6" s="224"/>
      <c r="Z6" s="224"/>
      <c r="AA6" s="224"/>
      <c r="AB6" s="224"/>
      <c r="AC6" s="224"/>
      <c r="AD6" s="224"/>
      <c r="AE6" s="224"/>
      <c r="AF6" s="224"/>
      <c r="AG6" s="224"/>
      <c r="AH6" s="224"/>
      <c r="AI6" s="224"/>
      <c r="AJ6" s="224"/>
      <c r="AK6" s="224"/>
    </row>
    <row r="8" spans="2:37" ht="13.15" customHeight="1" x14ac:dyDescent="0.2">
      <c r="B8" s="389" t="s">
        <v>4</v>
      </c>
      <c r="C8" s="222"/>
    </row>
    <row r="9" spans="2:37" ht="13.15" customHeight="1" x14ac:dyDescent="0.2">
      <c r="B9" s="389" t="s">
        <v>1396</v>
      </c>
      <c r="C9" s="222"/>
    </row>
    <row r="10" spans="2:37" ht="13.15" customHeight="1" x14ac:dyDescent="0.2">
      <c r="B10" s="389" t="s">
        <v>1397</v>
      </c>
      <c r="C10" s="222"/>
    </row>
    <row r="11" spans="2:37" ht="13.15" customHeight="1" x14ac:dyDescent="0.2">
      <c r="B11" s="389" t="s">
        <v>1398</v>
      </c>
      <c r="C11" s="220"/>
    </row>
    <row r="13" spans="2:37" ht="13.15" customHeight="1" x14ac:dyDescent="0.2">
      <c r="B13" s="205" t="s">
        <v>1399</v>
      </c>
      <c r="C13" s="205" t="s">
        <v>691</v>
      </c>
      <c r="D13" s="205" t="s">
        <v>692</v>
      </c>
      <c r="E13" s="205" t="s">
        <v>693</v>
      </c>
      <c r="F13" s="205" t="s">
        <v>694</v>
      </c>
      <c r="G13" s="205" t="s">
        <v>695</v>
      </c>
      <c r="H13" s="205" t="s">
        <v>696</v>
      </c>
      <c r="I13" s="205" t="s">
        <v>697</v>
      </c>
      <c r="J13" s="205" t="s">
        <v>698</v>
      </c>
      <c r="K13" s="205" t="s">
        <v>699</v>
      </c>
      <c r="L13" s="205" t="s">
        <v>700</v>
      </c>
      <c r="M13" s="205" t="s">
        <v>701</v>
      </c>
      <c r="N13" s="205" t="s">
        <v>702</v>
      </c>
      <c r="O13" s="205" t="s">
        <v>703</v>
      </c>
      <c r="P13" s="205" t="s">
        <v>704</v>
      </c>
      <c r="Q13" s="205" t="s">
        <v>705</v>
      </c>
      <c r="R13" s="205" t="s">
        <v>706</v>
      </c>
      <c r="S13" s="205" t="s">
        <v>707</v>
      </c>
      <c r="T13" s="205" t="s">
        <v>708</v>
      </c>
      <c r="U13" s="205" t="s">
        <v>709</v>
      </c>
      <c r="V13" s="205" t="s">
        <v>710</v>
      </c>
      <c r="W13" s="205" t="s">
        <v>711</v>
      </c>
      <c r="X13" s="205" t="s">
        <v>712</v>
      </c>
      <c r="Y13" s="205" t="s">
        <v>713</v>
      </c>
      <c r="Z13" s="205" t="s">
        <v>714</v>
      </c>
      <c r="AA13" s="205" t="s">
        <v>715</v>
      </c>
      <c r="AB13" s="205" t="s">
        <v>716</v>
      </c>
      <c r="AC13" s="205" t="s">
        <v>717</v>
      </c>
      <c r="AD13" s="205" t="s">
        <v>718</v>
      </c>
      <c r="AE13" s="205" t="s">
        <v>719</v>
      </c>
      <c r="AF13" s="205" t="s">
        <v>720</v>
      </c>
      <c r="AG13" s="205" t="s">
        <v>721</v>
      </c>
      <c r="AH13" s="205" t="s">
        <v>722</v>
      </c>
      <c r="AI13" s="205" t="s">
        <v>723</v>
      </c>
      <c r="AJ13" s="205" t="s">
        <v>724</v>
      </c>
      <c r="AK13" s="205" t="s">
        <v>725</v>
      </c>
    </row>
    <row r="14" spans="2:37" ht="13.15" customHeight="1" x14ac:dyDescent="0.2">
      <c r="B14" s="389" t="s">
        <v>1393</v>
      </c>
      <c r="C14" s="223"/>
      <c r="D14" s="223"/>
      <c r="E14" s="223"/>
      <c r="F14" s="223"/>
      <c r="G14" s="223"/>
      <c r="H14" s="223"/>
      <c r="I14" s="223"/>
      <c r="J14" s="223"/>
      <c r="K14" s="223"/>
      <c r="L14" s="223"/>
      <c r="M14" s="223"/>
      <c r="N14" s="223"/>
      <c r="O14" s="223"/>
      <c r="P14" s="223"/>
      <c r="Q14" s="223"/>
      <c r="R14" s="223"/>
      <c r="S14" s="223"/>
      <c r="T14" s="223"/>
      <c r="U14" s="223"/>
      <c r="V14" s="223"/>
      <c r="W14" s="223"/>
      <c r="X14" s="223"/>
      <c r="Y14" s="223"/>
      <c r="Z14" s="223"/>
      <c r="AA14" s="223"/>
      <c r="AB14" s="223"/>
      <c r="AC14" s="223"/>
      <c r="AD14" s="223"/>
      <c r="AE14" s="223"/>
      <c r="AF14" s="223"/>
      <c r="AG14" s="223"/>
      <c r="AH14" s="223"/>
      <c r="AI14" s="223"/>
      <c r="AJ14" s="223"/>
      <c r="AK14" s="223"/>
    </row>
    <row r="15" spans="2:37" ht="13.15" customHeight="1" x14ac:dyDescent="0.2">
      <c r="B15" s="389" t="s">
        <v>1394</v>
      </c>
      <c r="C15" s="223"/>
      <c r="D15" s="223"/>
      <c r="E15" s="223"/>
      <c r="F15" s="223"/>
      <c r="G15" s="223"/>
      <c r="H15" s="223"/>
      <c r="I15" s="223"/>
      <c r="J15" s="223"/>
      <c r="K15" s="223"/>
      <c r="L15" s="223"/>
      <c r="M15" s="223"/>
      <c r="N15" s="223"/>
      <c r="O15" s="223"/>
      <c r="P15" s="223"/>
      <c r="Q15" s="223"/>
      <c r="R15" s="223"/>
      <c r="S15" s="223"/>
      <c r="T15" s="223"/>
      <c r="U15" s="223"/>
      <c r="V15" s="223"/>
      <c r="W15" s="223"/>
      <c r="X15" s="223"/>
      <c r="Y15" s="223"/>
      <c r="Z15" s="223"/>
      <c r="AA15" s="223"/>
      <c r="AB15" s="223"/>
      <c r="AC15" s="223"/>
      <c r="AD15" s="223"/>
      <c r="AE15" s="223"/>
      <c r="AF15" s="223"/>
      <c r="AG15" s="223"/>
      <c r="AH15" s="223"/>
      <c r="AI15" s="223"/>
      <c r="AJ15" s="223"/>
      <c r="AK15" s="223"/>
    </row>
    <row r="16" spans="2:37" ht="13.15" customHeight="1" x14ac:dyDescent="0.2">
      <c r="B16" s="389" t="s">
        <v>1383</v>
      </c>
      <c r="C16" s="223"/>
      <c r="D16" s="223"/>
      <c r="E16" s="223"/>
      <c r="F16" s="223"/>
      <c r="G16" s="223"/>
      <c r="H16" s="223"/>
      <c r="I16" s="223"/>
      <c r="J16" s="223"/>
      <c r="K16" s="223"/>
      <c r="L16" s="223"/>
      <c r="M16" s="223"/>
      <c r="N16" s="223"/>
      <c r="O16" s="223"/>
      <c r="P16" s="223"/>
      <c r="Q16" s="223"/>
      <c r="R16" s="223"/>
      <c r="S16" s="223"/>
      <c r="T16" s="223"/>
      <c r="U16" s="223"/>
      <c r="V16" s="223"/>
      <c r="W16" s="223"/>
      <c r="X16" s="223"/>
      <c r="Y16" s="223"/>
      <c r="Z16" s="223"/>
      <c r="AA16" s="223"/>
      <c r="AB16" s="223"/>
      <c r="AC16" s="223"/>
      <c r="AD16" s="223"/>
      <c r="AE16" s="223"/>
      <c r="AF16" s="223"/>
      <c r="AG16" s="223"/>
      <c r="AH16" s="223"/>
      <c r="AI16" s="223"/>
      <c r="AJ16" s="223"/>
      <c r="AK16" s="223"/>
    </row>
    <row r="17" spans="2:37" ht="13.15" customHeight="1" x14ac:dyDescent="0.2">
      <c r="B17" s="224" t="s">
        <v>1395</v>
      </c>
      <c r="C17" s="224"/>
      <c r="D17" s="224"/>
      <c r="E17" s="224"/>
      <c r="F17" s="224"/>
      <c r="G17" s="224"/>
      <c r="H17" s="224"/>
      <c r="I17" s="224"/>
      <c r="J17" s="224"/>
      <c r="K17" s="224"/>
      <c r="L17" s="224"/>
      <c r="M17" s="224"/>
      <c r="N17" s="224"/>
      <c r="O17" s="224"/>
      <c r="P17" s="224"/>
      <c r="Q17" s="224"/>
      <c r="R17" s="224"/>
      <c r="S17" s="224"/>
      <c r="T17" s="224"/>
      <c r="U17" s="224"/>
      <c r="V17" s="224"/>
      <c r="W17" s="224"/>
      <c r="X17" s="224"/>
      <c r="Y17" s="224"/>
      <c r="Z17" s="224"/>
      <c r="AA17" s="224"/>
      <c r="AB17" s="224"/>
      <c r="AC17" s="224"/>
      <c r="AD17" s="224"/>
      <c r="AE17" s="224"/>
      <c r="AF17" s="224"/>
      <c r="AG17" s="224"/>
      <c r="AH17" s="224"/>
      <c r="AI17" s="224"/>
      <c r="AJ17" s="224"/>
      <c r="AK17" s="224"/>
    </row>
    <row r="19" spans="2:37" ht="13.15" customHeight="1" x14ac:dyDescent="0.2">
      <c r="B19" s="389" t="s">
        <v>4</v>
      </c>
      <c r="C19" s="222"/>
    </row>
    <row r="20" spans="2:37" ht="13.15" customHeight="1" x14ac:dyDescent="0.2">
      <c r="B20" s="389" t="s">
        <v>1396</v>
      </c>
      <c r="C20" s="222"/>
    </row>
    <row r="21" spans="2:37" ht="13.15" customHeight="1" x14ac:dyDescent="0.2">
      <c r="B21" s="389" t="s">
        <v>1397</v>
      </c>
      <c r="C21" s="222"/>
    </row>
    <row r="22" spans="2:37" ht="13.15" customHeight="1" x14ac:dyDescent="0.2">
      <c r="B22" s="389" t="s">
        <v>1398</v>
      </c>
      <c r="C22" s="220"/>
    </row>
    <row r="24" spans="2:37" ht="13.15" customHeight="1" x14ac:dyDescent="0.2">
      <c r="B24" s="205" t="s">
        <v>1400</v>
      </c>
      <c r="C24" s="205" t="s">
        <v>691</v>
      </c>
      <c r="D24" s="205" t="s">
        <v>692</v>
      </c>
      <c r="E24" s="205" t="s">
        <v>693</v>
      </c>
      <c r="F24" s="205" t="s">
        <v>694</v>
      </c>
      <c r="G24" s="205" t="s">
        <v>695</v>
      </c>
      <c r="H24" s="205" t="s">
        <v>696</v>
      </c>
      <c r="I24" s="205" t="s">
        <v>697</v>
      </c>
      <c r="J24" s="205" t="s">
        <v>698</v>
      </c>
      <c r="K24" s="205" t="s">
        <v>699</v>
      </c>
      <c r="L24" s="205" t="s">
        <v>700</v>
      </c>
      <c r="M24" s="205" t="s">
        <v>701</v>
      </c>
      <c r="N24" s="205" t="s">
        <v>702</v>
      </c>
      <c r="O24" s="205" t="s">
        <v>703</v>
      </c>
      <c r="P24" s="205" t="s">
        <v>704</v>
      </c>
      <c r="Q24" s="205" t="s">
        <v>705</v>
      </c>
      <c r="R24" s="205" t="s">
        <v>706</v>
      </c>
      <c r="S24" s="205" t="s">
        <v>707</v>
      </c>
      <c r="T24" s="205" t="s">
        <v>708</v>
      </c>
      <c r="U24" s="205" t="s">
        <v>709</v>
      </c>
      <c r="V24" s="205" t="s">
        <v>710</v>
      </c>
      <c r="W24" s="205" t="s">
        <v>711</v>
      </c>
      <c r="X24" s="205" t="s">
        <v>712</v>
      </c>
      <c r="Y24" s="205" t="s">
        <v>713</v>
      </c>
      <c r="Z24" s="205" t="s">
        <v>714</v>
      </c>
      <c r="AA24" s="205" t="s">
        <v>715</v>
      </c>
      <c r="AB24" s="205" t="s">
        <v>716</v>
      </c>
      <c r="AC24" s="205" t="s">
        <v>717</v>
      </c>
      <c r="AD24" s="205" t="s">
        <v>718</v>
      </c>
      <c r="AE24" s="205" t="s">
        <v>719</v>
      </c>
      <c r="AF24" s="205" t="s">
        <v>720</v>
      </c>
      <c r="AG24" s="205" t="s">
        <v>721</v>
      </c>
      <c r="AH24" s="205" t="s">
        <v>722</v>
      </c>
      <c r="AI24" s="205" t="s">
        <v>723</v>
      </c>
      <c r="AJ24" s="205" t="s">
        <v>724</v>
      </c>
      <c r="AK24" s="205" t="s">
        <v>725</v>
      </c>
    </row>
    <row r="25" spans="2:37" ht="13.15" customHeight="1" x14ac:dyDescent="0.2">
      <c r="B25" s="389" t="s">
        <v>1393</v>
      </c>
      <c r="C25" s="223"/>
      <c r="D25" s="223"/>
      <c r="E25" s="223"/>
      <c r="F25" s="223"/>
      <c r="G25" s="223"/>
      <c r="H25" s="223"/>
      <c r="I25" s="223"/>
      <c r="J25" s="223"/>
      <c r="K25" s="223"/>
      <c r="L25" s="223"/>
      <c r="M25" s="223"/>
      <c r="N25" s="223"/>
      <c r="O25" s="223"/>
      <c r="P25" s="223"/>
      <c r="Q25" s="223"/>
      <c r="R25" s="223"/>
      <c r="S25" s="223"/>
      <c r="T25" s="223"/>
      <c r="U25" s="223"/>
      <c r="V25" s="223"/>
      <c r="W25" s="223"/>
      <c r="X25" s="223"/>
      <c r="Y25" s="223"/>
      <c r="Z25" s="223"/>
      <c r="AA25" s="223"/>
      <c r="AB25" s="223"/>
      <c r="AC25" s="223"/>
      <c r="AD25" s="223"/>
      <c r="AE25" s="223"/>
      <c r="AF25" s="223"/>
      <c r="AG25" s="223"/>
      <c r="AH25" s="223"/>
      <c r="AI25" s="223"/>
      <c r="AJ25" s="223"/>
      <c r="AK25" s="223"/>
    </row>
    <row r="26" spans="2:37" ht="13.15" customHeight="1" x14ac:dyDescent="0.2">
      <c r="B26" s="389" t="s">
        <v>1394</v>
      </c>
      <c r="C26" s="223"/>
      <c r="D26" s="223"/>
      <c r="E26" s="223"/>
      <c r="F26" s="223"/>
      <c r="G26" s="223"/>
      <c r="H26" s="223"/>
      <c r="I26" s="223"/>
      <c r="J26" s="223"/>
      <c r="K26" s="223"/>
      <c r="L26" s="223"/>
      <c r="M26" s="223"/>
      <c r="N26" s="223"/>
      <c r="O26" s="223"/>
      <c r="P26" s="223"/>
      <c r="Q26" s="223"/>
      <c r="R26" s="223"/>
      <c r="S26" s="223"/>
      <c r="T26" s="223"/>
      <c r="U26" s="223"/>
      <c r="V26" s="223"/>
      <c r="W26" s="223"/>
      <c r="X26" s="223"/>
      <c r="Y26" s="223"/>
      <c r="Z26" s="223"/>
      <c r="AA26" s="223"/>
      <c r="AB26" s="223"/>
      <c r="AC26" s="223"/>
      <c r="AD26" s="223"/>
      <c r="AE26" s="223"/>
      <c r="AF26" s="223"/>
      <c r="AG26" s="223"/>
      <c r="AH26" s="223"/>
      <c r="AI26" s="223"/>
      <c r="AJ26" s="223"/>
      <c r="AK26" s="223"/>
    </row>
    <row r="27" spans="2:37" ht="13.15" customHeight="1" x14ac:dyDescent="0.2">
      <c r="B27" s="389" t="s">
        <v>1383</v>
      </c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23"/>
      <c r="AE27" s="223"/>
      <c r="AF27" s="223"/>
      <c r="AG27" s="223"/>
      <c r="AH27" s="223"/>
      <c r="AI27" s="223"/>
      <c r="AJ27" s="223"/>
      <c r="AK27" s="223"/>
    </row>
    <row r="28" spans="2:37" ht="13.15" customHeight="1" x14ac:dyDescent="0.2">
      <c r="B28" s="224" t="s">
        <v>1395</v>
      </c>
      <c r="C28" s="224"/>
      <c r="D28" s="224"/>
      <c r="E28" s="224"/>
      <c r="F28" s="224"/>
      <c r="G28" s="224"/>
      <c r="H28" s="224"/>
      <c r="I28" s="224"/>
      <c r="J28" s="224"/>
      <c r="K28" s="224"/>
      <c r="L28" s="224"/>
      <c r="M28" s="224"/>
      <c r="N28" s="224"/>
      <c r="O28" s="224"/>
      <c r="P28" s="224"/>
      <c r="Q28" s="224"/>
      <c r="R28" s="224"/>
      <c r="S28" s="224"/>
      <c r="T28" s="224"/>
      <c r="U28" s="224"/>
      <c r="V28" s="224"/>
      <c r="W28" s="224"/>
      <c r="X28" s="224"/>
      <c r="Y28" s="224"/>
      <c r="Z28" s="224"/>
      <c r="AA28" s="224"/>
      <c r="AB28" s="224"/>
      <c r="AC28" s="224"/>
      <c r="AD28" s="224"/>
      <c r="AE28" s="224"/>
      <c r="AF28" s="224"/>
      <c r="AG28" s="224"/>
      <c r="AH28" s="224"/>
      <c r="AI28" s="224"/>
      <c r="AJ28" s="224"/>
      <c r="AK28" s="224"/>
    </row>
    <row r="30" spans="2:37" ht="13.15" customHeight="1" x14ac:dyDescent="0.2">
      <c r="B30" s="389" t="s">
        <v>4</v>
      </c>
      <c r="C30" s="222"/>
    </row>
    <row r="31" spans="2:37" ht="13.15" customHeight="1" x14ac:dyDescent="0.2">
      <c r="B31" s="389" t="s">
        <v>1396</v>
      </c>
      <c r="C31" s="222"/>
    </row>
    <row r="32" spans="2:37" ht="13.15" customHeight="1" x14ac:dyDescent="0.2">
      <c r="B32" s="389" t="s">
        <v>1397</v>
      </c>
      <c r="C32" s="222"/>
    </row>
    <row r="33" spans="2:37" ht="13.15" customHeight="1" x14ac:dyDescent="0.2">
      <c r="B33" s="389" t="s">
        <v>1398</v>
      </c>
      <c r="C33" s="220"/>
    </row>
    <row r="35" spans="2:37" ht="13.15" customHeight="1" x14ac:dyDescent="0.2">
      <c r="B35" s="205" t="s">
        <v>1401</v>
      </c>
      <c r="C35" s="205" t="s">
        <v>691</v>
      </c>
      <c r="D35" s="205" t="s">
        <v>692</v>
      </c>
      <c r="E35" s="205" t="s">
        <v>693</v>
      </c>
      <c r="F35" s="205" t="s">
        <v>694</v>
      </c>
      <c r="G35" s="205" t="s">
        <v>695</v>
      </c>
      <c r="H35" s="205" t="s">
        <v>696</v>
      </c>
      <c r="I35" s="205" t="s">
        <v>697</v>
      </c>
      <c r="J35" s="205" t="s">
        <v>698</v>
      </c>
      <c r="K35" s="205" t="s">
        <v>699</v>
      </c>
      <c r="L35" s="205" t="s">
        <v>700</v>
      </c>
      <c r="M35" s="205" t="s">
        <v>701</v>
      </c>
      <c r="N35" s="205" t="s">
        <v>702</v>
      </c>
      <c r="O35" s="205" t="s">
        <v>703</v>
      </c>
      <c r="P35" s="205" t="s">
        <v>704</v>
      </c>
      <c r="Q35" s="205" t="s">
        <v>705</v>
      </c>
      <c r="R35" s="205" t="s">
        <v>706</v>
      </c>
      <c r="S35" s="205" t="s">
        <v>707</v>
      </c>
      <c r="T35" s="205" t="s">
        <v>708</v>
      </c>
      <c r="U35" s="205" t="s">
        <v>709</v>
      </c>
      <c r="V35" s="205" t="s">
        <v>710</v>
      </c>
      <c r="W35" s="205" t="s">
        <v>711</v>
      </c>
      <c r="X35" s="205" t="s">
        <v>712</v>
      </c>
      <c r="Y35" s="205" t="s">
        <v>713</v>
      </c>
      <c r="Z35" s="205" t="s">
        <v>714</v>
      </c>
      <c r="AA35" s="205" t="s">
        <v>715</v>
      </c>
      <c r="AB35" s="205" t="s">
        <v>716</v>
      </c>
      <c r="AC35" s="205" t="s">
        <v>717</v>
      </c>
      <c r="AD35" s="205" t="s">
        <v>718</v>
      </c>
      <c r="AE35" s="205" t="s">
        <v>719</v>
      </c>
      <c r="AF35" s="205" t="s">
        <v>720</v>
      </c>
      <c r="AG35" s="205" t="s">
        <v>721</v>
      </c>
      <c r="AH35" s="205" t="s">
        <v>722</v>
      </c>
      <c r="AI35" s="205" t="s">
        <v>723</v>
      </c>
      <c r="AJ35" s="205" t="s">
        <v>724</v>
      </c>
      <c r="AK35" s="205" t="s">
        <v>725</v>
      </c>
    </row>
    <row r="36" spans="2:37" ht="13.15" customHeight="1" x14ac:dyDescent="0.2">
      <c r="B36" s="389" t="s">
        <v>1393</v>
      </c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3"/>
      <c r="AE36" s="223"/>
      <c r="AF36" s="223"/>
      <c r="AG36" s="223"/>
      <c r="AH36" s="223"/>
      <c r="AI36" s="223"/>
      <c r="AJ36" s="223"/>
      <c r="AK36" s="223"/>
    </row>
    <row r="37" spans="2:37" ht="13.15" customHeight="1" x14ac:dyDescent="0.2">
      <c r="B37" s="389" t="s">
        <v>1394</v>
      </c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3"/>
      <c r="AE37" s="223"/>
      <c r="AF37" s="223"/>
      <c r="AG37" s="223"/>
      <c r="AH37" s="223"/>
      <c r="AI37" s="223"/>
      <c r="AJ37" s="223"/>
      <c r="AK37" s="223"/>
    </row>
    <row r="38" spans="2:37" ht="13.15" customHeight="1" x14ac:dyDescent="0.2">
      <c r="B38" s="389" t="s">
        <v>1383</v>
      </c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3"/>
      <c r="AE38" s="223"/>
      <c r="AF38" s="223"/>
      <c r="AG38" s="223"/>
      <c r="AH38" s="223"/>
      <c r="AI38" s="223"/>
      <c r="AJ38" s="223"/>
      <c r="AK38" s="223"/>
    </row>
    <row r="39" spans="2:37" ht="13.15" customHeight="1" x14ac:dyDescent="0.2">
      <c r="B39" s="224" t="s">
        <v>1395</v>
      </c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4"/>
      <c r="AE39" s="224"/>
      <c r="AF39" s="224"/>
      <c r="AG39" s="224"/>
      <c r="AH39" s="224"/>
      <c r="AI39" s="224"/>
      <c r="AJ39" s="224"/>
      <c r="AK39" s="224"/>
    </row>
    <row r="42" spans="2:37" ht="13.15" customHeight="1" x14ac:dyDescent="0.2">
      <c r="B42" s="389" t="s">
        <v>4</v>
      </c>
      <c r="C42" s="222"/>
    </row>
    <row r="43" spans="2:37" ht="13.15" customHeight="1" x14ac:dyDescent="0.2">
      <c r="B43" s="389" t="s">
        <v>1396</v>
      </c>
      <c r="C43" s="222"/>
    </row>
    <row r="44" spans="2:37" ht="13.15" customHeight="1" x14ac:dyDescent="0.2">
      <c r="B44" s="389" t="s">
        <v>1397</v>
      </c>
      <c r="C44" s="222"/>
    </row>
    <row r="45" spans="2:37" ht="13.15" customHeight="1" x14ac:dyDescent="0.2">
      <c r="B45" s="389" t="s">
        <v>1398</v>
      </c>
      <c r="C45" s="220"/>
    </row>
    <row r="46" spans="2:37" ht="13.15" customHeight="1" x14ac:dyDescent="0.2">
      <c r="B46" s="389"/>
      <c r="C46" s="220"/>
    </row>
    <row r="47" spans="2:37" ht="13.15" customHeight="1" x14ac:dyDescent="0.2">
      <c r="B47" s="224" t="s">
        <v>1393</v>
      </c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4"/>
      <c r="AE47" s="224"/>
      <c r="AF47" s="224"/>
      <c r="AG47" s="224"/>
      <c r="AH47" s="224"/>
      <c r="AI47" s="224"/>
      <c r="AJ47" s="224"/>
      <c r="AK47" s="224"/>
    </row>
    <row r="48" spans="2:37" ht="13.15" customHeight="1" x14ac:dyDescent="0.2">
      <c r="B48" s="224" t="s">
        <v>1394</v>
      </c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4"/>
      <c r="AE48" s="224"/>
      <c r="AF48" s="224"/>
      <c r="AG48" s="224"/>
      <c r="AH48" s="224"/>
      <c r="AI48" s="224"/>
      <c r="AJ48" s="224"/>
      <c r="AK48" s="224"/>
    </row>
    <row r="49" spans="2:37" ht="13.15" customHeight="1" x14ac:dyDescent="0.2">
      <c r="B49" s="224" t="s">
        <v>1383</v>
      </c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4"/>
      <c r="AE49" s="224"/>
      <c r="AF49" s="224"/>
      <c r="AG49" s="224"/>
      <c r="AH49" s="224"/>
      <c r="AI49" s="224"/>
      <c r="AJ49" s="224"/>
      <c r="AK49" s="224"/>
    </row>
    <row r="50" spans="2:37" ht="13.15" customHeight="1" x14ac:dyDescent="0.2">
      <c r="B50" s="389"/>
      <c r="C50" s="220"/>
    </row>
    <row r="51" spans="2:37" ht="13.15" customHeight="1" x14ac:dyDescent="0.2">
      <c r="B51" s="8" t="s">
        <v>1402</v>
      </c>
    </row>
    <row r="52" spans="2:37" ht="13.15" customHeight="1" x14ac:dyDescent="0.2">
      <c r="B52" s="389" t="s">
        <v>1403</v>
      </c>
      <c r="C52" s="220"/>
    </row>
    <row r="53" spans="2:37" ht="13.15" customHeight="1" x14ac:dyDescent="0.2">
      <c r="B53" s="389" t="s">
        <v>1404</v>
      </c>
      <c r="C53" s="220"/>
    </row>
    <row r="54" spans="2:37" ht="13.15" customHeight="1" x14ac:dyDescent="0.2">
      <c r="B54" s="8" t="s">
        <v>64</v>
      </c>
      <c r="C54" s="221"/>
    </row>
    <row r="56" spans="2:37" ht="13.15" customHeight="1" x14ac:dyDescent="0.2">
      <c r="B56" s="389" t="s">
        <v>1405</v>
      </c>
      <c r="C56" s="61"/>
    </row>
    <row r="57" spans="2:37" ht="13.15" customHeight="1" x14ac:dyDescent="0.2">
      <c r="B57" s="389" t="s">
        <v>1406</v>
      </c>
      <c r="C57" s="61"/>
    </row>
    <row r="58" spans="2:37" ht="13.15" customHeight="1" x14ac:dyDescent="0.2">
      <c r="B58" s="389" t="s">
        <v>1407</v>
      </c>
      <c r="C58" s="61"/>
    </row>
    <row r="59" spans="2:37" ht="13.15" customHeight="1" x14ac:dyDescent="0.2">
      <c r="B59" s="389" t="s">
        <v>1408</v>
      </c>
      <c r="C59" s="61"/>
    </row>
    <row r="60" spans="2:37" ht="13.15" customHeight="1" x14ac:dyDescent="0.2">
      <c r="B60" s="8" t="s">
        <v>64</v>
      </c>
      <c r="C60" s="203"/>
    </row>
  </sheetData>
  <phoneticPr fontId="8" type="noConversion"/>
  <pageMargins left="0.511811024" right="0.511811024" top="0.78740157499999996" bottom="0.78740157499999996" header="0.31496062000000002" footer="0.31496062000000002"/>
  <pageSetup paperSize="9" scale="41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Planilha29"/>
  <dimension ref="B2:AK17"/>
  <sheetViews>
    <sheetView showGridLines="0" zoomScale="85" zoomScaleNormal="85" workbookViewId="0">
      <selection activeCell="B1" sqref="B1"/>
    </sheetView>
  </sheetViews>
  <sheetFormatPr defaultRowHeight="13.15" customHeight="1" x14ac:dyDescent="0.2"/>
  <cols>
    <col min="1" max="1" width="2.7109375" customWidth="1"/>
    <col min="2" max="2" width="19.42578125" bestFit="1" customWidth="1"/>
  </cols>
  <sheetData>
    <row r="2" spans="2:37" ht="13.15" customHeight="1" x14ac:dyDescent="0.2">
      <c r="B2" s="205" t="s">
        <v>1037</v>
      </c>
      <c r="C2" s="205" t="s">
        <v>691</v>
      </c>
      <c r="D2" s="205" t="s">
        <v>692</v>
      </c>
      <c r="E2" s="205" t="s">
        <v>693</v>
      </c>
      <c r="F2" s="205" t="s">
        <v>694</v>
      </c>
      <c r="G2" s="205" t="s">
        <v>695</v>
      </c>
      <c r="H2" s="205" t="s">
        <v>696</v>
      </c>
      <c r="I2" s="205" t="s">
        <v>697</v>
      </c>
      <c r="J2" s="205" t="s">
        <v>698</v>
      </c>
      <c r="K2" s="205" t="s">
        <v>699</v>
      </c>
      <c r="L2" s="205" t="s">
        <v>700</v>
      </c>
      <c r="M2" s="205" t="s">
        <v>701</v>
      </c>
      <c r="N2" s="205" t="s">
        <v>702</v>
      </c>
      <c r="O2" s="205" t="s">
        <v>703</v>
      </c>
      <c r="P2" s="205" t="s">
        <v>704</v>
      </c>
      <c r="Q2" s="205" t="s">
        <v>705</v>
      </c>
      <c r="R2" s="205" t="s">
        <v>706</v>
      </c>
      <c r="S2" s="205" t="s">
        <v>707</v>
      </c>
      <c r="T2" s="205" t="s">
        <v>708</v>
      </c>
      <c r="U2" s="205" t="s">
        <v>709</v>
      </c>
      <c r="V2" s="205" t="s">
        <v>710</v>
      </c>
      <c r="W2" s="205" t="s">
        <v>711</v>
      </c>
      <c r="X2" s="205" t="s">
        <v>712</v>
      </c>
      <c r="Y2" s="205" t="s">
        <v>713</v>
      </c>
      <c r="Z2" s="205" t="s">
        <v>714</v>
      </c>
      <c r="AA2" s="205" t="s">
        <v>715</v>
      </c>
      <c r="AB2" s="205" t="s">
        <v>716</v>
      </c>
      <c r="AC2" s="205" t="s">
        <v>717</v>
      </c>
      <c r="AD2" s="205" t="s">
        <v>718</v>
      </c>
      <c r="AE2" s="205" t="s">
        <v>719</v>
      </c>
      <c r="AF2" s="205" t="s">
        <v>720</v>
      </c>
      <c r="AG2" s="205" t="s">
        <v>721</v>
      </c>
      <c r="AH2" s="205" t="s">
        <v>722</v>
      </c>
      <c r="AI2" s="205" t="s">
        <v>723</v>
      </c>
      <c r="AJ2" s="205" t="s">
        <v>724</v>
      </c>
      <c r="AK2" s="205" t="s">
        <v>725</v>
      </c>
    </row>
    <row r="3" spans="2:37" ht="13.15" customHeight="1" x14ac:dyDescent="0.2">
      <c r="B3" s="389" t="s">
        <v>1409</v>
      </c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3"/>
      <c r="P3" s="223"/>
      <c r="Q3" s="223"/>
      <c r="R3" s="223"/>
      <c r="S3" s="223"/>
      <c r="T3" s="223"/>
      <c r="U3" s="223"/>
      <c r="V3" s="223"/>
      <c r="W3" s="223"/>
      <c r="X3" s="223"/>
      <c r="Y3" s="223"/>
      <c r="Z3" s="223"/>
      <c r="AA3" s="223"/>
      <c r="AB3" s="223"/>
      <c r="AC3" s="223"/>
      <c r="AD3" s="223"/>
      <c r="AE3" s="223"/>
      <c r="AF3" s="223"/>
      <c r="AG3" s="223"/>
      <c r="AH3" s="223"/>
      <c r="AI3" s="223"/>
      <c r="AJ3" s="223"/>
      <c r="AK3" s="223"/>
    </row>
    <row r="4" spans="2:37" ht="13.15" customHeight="1" x14ac:dyDescent="0.2">
      <c r="C4" s="223"/>
      <c r="D4" s="223"/>
      <c r="E4" s="223"/>
      <c r="F4" s="223"/>
      <c r="G4" s="223"/>
      <c r="H4" s="223"/>
      <c r="I4" s="223"/>
      <c r="J4" s="223"/>
      <c r="K4" s="223"/>
      <c r="L4" s="223"/>
      <c r="M4" s="223"/>
      <c r="N4" s="223"/>
      <c r="O4" s="223"/>
      <c r="P4" s="223"/>
      <c r="Q4" s="223"/>
      <c r="R4" s="223"/>
      <c r="S4" s="223"/>
      <c r="T4" s="223"/>
      <c r="U4" s="223"/>
      <c r="V4" s="223"/>
      <c r="W4" s="223"/>
      <c r="X4" s="223"/>
      <c r="Y4" s="223"/>
      <c r="Z4" s="223"/>
      <c r="AA4" s="223"/>
      <c r="AB4" s="223"/>
      <c r="AC4" s="223"/>
      <c r="AD4" s="223"/>
      <c r="AE4" s="223"/>
      <c r="AF4" s="223"/>
      <c r="AG4" s="223"/>
      <c r="AH4" s="223"/>
      <c r="AI4" s="223"/>
      <c r="AJ4" s="223"/>
      <c r="AK4" s="223"/>
    </row>
    <row r="5" spans="2:37" ht="13.15" customHeight="1" x14ac:dyDescent="0.2">
      <c r="B5" s="389" t="s">
        <v>1410</v>
      </c>
      <c r="C5" s="223"/>
      <c r="D5" s="223"/>
      <c r="E5" s="223"/>
      <c r="F5" s="223"/>
      <c r="G5" s="223"/>
      <c r="H5" s="223"/>
      <c r="I5" s="223"/>
      <c r="J5" s="223"/>
      <c r="K5" s="223"/>
      <c r="L5" s="223"/>
      <c r="M5" s="223"/>
      <c r="N5" s="223"/>
      <c r="O5" s="223"/>
      <c r="P5" s="223"/>
      <c r="Q5" s="223"/>
      <c r="R5" s="223"/>
      <c r="S5" s="223"/>
      <c r="T5" s="223"/>
      <c r="U5" s="223"/>
      <c r="V5" s="223"/>
      <c r="W5" s="223"/>
      <c r="X5" s="223"/>
      <c r="Y5" s="223"/>
      <c r="Z5" s="223"/>
      <c r="AA5" s="223"/>
      <c r="AB5" s="223"/>
      <c r="AC5" s="223"/>
      <c r="AD5" s="223"/>
      <c r="AE5" s="223"/>
      <c r="AF5" s="223"/>
      <c r="AG5" s="223"/>
      <c r="AH5" s="223"/>
      <c r="AI5" s="223"/>
      <c r="AJ5" s="223"/>
      <c r="AK5" s="223"/>
    </row>
    <row r="6" spans="2:37" ht="13.15" customHeight="1" x14ac:dyDescent="0.2">
      <c r="B6" s="389" t="s">
        <v>1101</v>
      </c>
      <c r="C6" s="223"/>
      <c r="D6" s="223"/>
      <c r="E6" s="223"/>
      <c r="F6" s="223"/>
      <c r="G6" s="223"/>
      <c r="H6" s="223"/>
      <c r="I6" s="223"/>
      <c r="J6" s="223"/>
      <c r="K6" s="223"/>
      <c r="L6" s="223"/>
      <c r="M6" s="223"/>
      <c r="N6" s="223"/>
      <c r="O6" s="223"/>
      <c r="P6" s="223"/>
      <c r="Q6" s="223"/>
      <c r="R6" s="223"/>
      <c r="S6" s="223"/>
      <c r="T6" s="223"/>
      <c r="U6" s="223"/>
      <c r="V6" s="223"/>
      <c r="W6" s="223"/>
      <c r="X6" s="223"/>
      <c r="Y6" s="223"/>
      <c r="Z6" s="223"/>
      <c r="AA6" s="223"/>
      <c r="AB6" s="223"/>
      <c r="AC6" s="223"/>
      <c r="AD6" s="223"/>
      <c r="AE6" s="223"/>
      <c r="AF6" s="223"/>
      <c r="AG6" s="223"/>
      <c r="AH6" s="223"/>
      <c r="AI6" s="223"/>
      <c r="AJ6" s="223"/>
      <c r="AK6" s="223"/>
    </row>
    <row r="7" spans="2:37" ht="13.15" customHeight="1" x14ac:dyDescent="0.2">
      <c r="C7" s="223"/>
      <c r="D7" s="223"/>
      <c r="E7" s="223"/>
      <c r="F7" s="223"/>
      <c r="G7" s="223"/>
      <c r="H7" s="223"/>
      <c r="I7" s="223"/>
      <c r="J7" s="223"/>
      <c r="K7" s="223"/>
      <c r="L7" s="223"/>
      <c r="M7" s="223"/>
      <c r="N7" s="223"/>
      <c r="O7" s="223"/>
      <c r="P7" s="223"/>
      <c r="Q7" s="223"/>
      <c r="R7" s="223"/>
      <c r="S7" s="223"/>
      <c r="T7" s="223"/>
      <c r="U7" s="223"/>
      <c r="V7" s="223"/>
      <c r="W7" s="223"/>
      <c r="X7" s="223"/>
      <c r="Y7" s="223"/>
      <c r="Z7" s="223"/>
      <c r="AA7" s="223"/>
      <c r="AB7" s="223"/>
      <c r="AC7" s="223"/>
      <c r="AD7" s="223"/>
      <c r="AE7" s="223"/>
      <c r="AF7" s="223"/>
      <c r="AG7" s="223"/>
      <c r="AH7" s="223"/>
      <c r="AI7" s="223"/>
      <c r="AJ7" s="223"/>
      <c r="AK7" s="223"/>
    </row>
    <row r="8" spans="2:37" ht="13.15" customHeight="1" x14ac:dyDescent="0.2">
      <c r="B8" s="389" t="s">
        <v>1411</v>
      </c>
      <c r="C8" s="223"/>
      <c r="D8" s="223"/>
      <c r="E8" s="223"/>
      <c r="F8" s="223"/>
      <c r="G8" s="223"/>
      <c r="H8" s="223"/>
      <c r="I8" s="223"/>
      <c r="J8" s="223"/>
      <c r="K8" s="223"/>
      <c r="L8" s="223"/>
      <c r="M8" s="223"/>
      <c r="N8" s="223"/>
      <c r="O8" s="223"/>
      <c r="P8" s="223"/>
      <c r="Q8" s="223"/>
      <c r="R8" s="223"/>
      <c r="S8" s="223"/>
      <c r="T8" s="223"/>
      <c r="U8" s="223"/>
      <c r="V8" s="223"/>
      <c r="W8" s="223"/>
      <c r="X8" s="223"/>
      <c r="Y8" s="223"/>
      <c r="Z8" s="223"/>
      <c r="AA8" s="223"/>
      <c r="AB8" s="223"/>
      <c r="AC8" s="223"/>
      <c r="AD8" s="223"/>
      <c r="AE8" s="223"/>
      <c r="AF8" s="223"/>
      <c r="AG8" s="223"/>
      <c r="AH8" s="223"/>
      <c r="AI8" s="223"/>
      <c r="AJ8" s="223"/>
      <c r="AK8" s="223"/>
    </row>
    <row r="9" spans="2:37" ht="13.15" customHeight="1" x14ac:dyDescent="0.2">
      <c r="B9" s="389" t="s">
        <v>1412</v>
      </c>
      <c r="C9" s="223"/>
      <c r="D9" s="223"/>
      <c r="E9" s="223"/>
      <c r="F9" s="223"/>
      <c r="G9" s="223"/>
      <c r="H9" s="223"/>
      <c r="I9" s="223"/>
      <c r="J9" s="223"/>
      <c r="K9" s="223"/>
      <c r="L9" s="223"/>
      <c r="M9" s="223"/>
      <c r="N9" s="223"/>
      <c r="O9" s="223"/>
      <c r="P9" s="223"/>
      <c r="Q9" s="223"/>
      <c r="R9" s="223"/>
      <c r="S9" s="223"/>
      <c r="T9" s="223"/>
      <c r="U9" s="223"/>
      <c r="V9" s="223"/>
      <c r="W9" s="223"/>
      <c r="X9" s="223"/>
      <c r="Y9" s="223"/>
      <c r="Z9" s="223"/>
      <c r="AA9" s="223"/>
      <c r="AB9" s="223"/>
      <c r="AC9" s="223"/>
      <c r="AD9" s="223"/>
      <c r="AE9" s="223"/>
      <c r="AF9" s="223"/>
      <c r="AG9" s="223"/>
      <c r="AH9" s="223"/>
      <c r="AI9" s="223"/>
      <c r="AJ9" s="223"/>
      <c r="AK9" s="223"/>
    </row>
    <row r="10" spans="2:37" ht="13.15" customHeight="1" x14ac:dyDescent="0.2">
      <c r="B10" s="202" t="s">
        <v>1411</v>
      </c>
      <c r="C10" s="224"/>
      <c r="D10" s="224"/>
      <c r="E10" s="224"/>
      <c r="F10" s="224"/>
      <c r="G10" s="224"/>
      <c r="H10" s="224"/>
      <c r="I10" s="224"/>
      <c r="J10" s="224"/>
      <c r="K10" s="224"/>
      <c r="L10" s="224"/>
      <c r="M10" s="224"/>
      <c r="N10" s="224"/>
      <c r="O10" s="224"/>
      <c r="P10" s="224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/>
      <c r="AJ10" s="224"/>
      <c r="AK10" s="224"/>
    </row>
    <row r="11" spans="2:37" ht="13.15" customHeight="1" x14ac:dyDescent="0.2">
      <c r="C11" s="223"/>
      <c r="D11" s="223"/>
      <c r="E11" s="223"/>
      <c r="F11" s="223"/>
      <c r="G11" s="223"/>
      <c r="H11" s="223"/>
      <c r="I11" s="223"/>
      <c r="J11" s="223"/>
      <c r="K11" s="223"/>
      <c r="L11" s="223"/>
      <c r="M11" s="223"/>
      <c r="N11" s="223"/>
      <c r="O11" s="223"/>
      <c r="P11" s="223"/>
      <c r="Q11" s="223"/>
      <c r="R11" s="223"/>
      <c r="S11" s="223"/>
      <c r="T11" s="223"/>
      <c r="U11" s="223"/>
      <c r="V11" s="223"/>
      <c r="W11" s="223"/>
      <c r="X11" s="223"/>
      <c r="Y11" s="223"/>
      <c r="Z11" s="223"/>
      <c r="AA11" s="223"/>
      <c r="AB11" s="223"/>
      <c r="AC11" s="223"/>
      <c r="AD11" s="223"/>
      <c r="AE11" s="223"/>
      <c r="AF11" s="223"/>
      <c r="AG11" s="223"/>
      <c r="AH11" s="223"/>
      <c r="AI11" s="223"/>
      <c r="AJ11" s="223"/>
      <c r="AK11" s="223"/>
    </row>
    <row r="12" spans="2:37" ht="13.15" customHeight="1" x14ac:dyDescent="0.2">
      <c r="B12" s="389" t="s">
        <v>1413</v>
      </c>
      <c r="C12" s="223"/>
      <c r="D12" s="223"/>
      <c r="E12" s="223"/>
      <c r="F12" s="223"/>
      <c r="G12" s="223"/>
      <c r="H12" s="223"/>
      <c r="I12" s="223"/>
      <c r="J12" s="223"/>
      <c r="K12" s="223"/>
      <c r="L12" s="223"/>
      <c r="M12" s="223"/>
      <c r="N12" s="223"/>
      <c r="O12" s="223"/>
      <c r="P12" s="223"/>
      <c r="Q12" s="223"/>
      <c r="R12" s="223"/>
      <c r="S12" s="223"/>
      <c r="T12" s="223"/>
      <c r="U12" s="223"/>
      <c r="V12" s="223"/>
      <c r="W12" s="223"/>
      <c r="X12" s="223"/>
      <c r="Y12" s="223"/>
      <c r="Z12" s="223"/>
      <c r="AA12" s="223"/>
      <c r="AB12" s="223"/>
      <c r="AC12" s="223"/>
      <c r="AD12" s="223"/>
      <c r="AE12" s="223"/>
      <c r="AF12" s="223"/>
      <c r="AG12" s="223"/>
      <c r="AH12" s="223"/>
      <c r="AI12" s="223"/>
      <c r="AJ12" s="223"/>
      <c r="AK12" s="223"/>
    </row>
    <row r="13" spans="2:37" ht="13.15" customHeight="1" x14ac:dyDescent="0.2">
      <c r="B13" s="389" t="s">
        <v>1414</v>
      </c>
      <c r="C13" s="223"/>
      <c r="D13" s="223"/>
      <c r="E13" s="223"/>
      <c r="F13" s="223"/>
      <c r="G13" s="223"/>
      <c r="H13" s="223"/>
      <c r="I13" s="223"/>
      <c r="J13" s="223"/>
      <c r="K13" s="223"/>
      <c r="L13" s="223"/>
      <c r="M13" s="223"/>
      <c r="N13" s="223"/>
      <c r="O13" s="223"/>
      <c r="P13" s="223"/>
      <c r="Q13" s="223"/>
      <c r="R13" s="223"/>
      <c r="S13" s="223"/>
      <c r="T13" s="223"/>
      <c r="U13" s="223"/>
      <c r="V13" s="223"/>
      <c r="W13" s="223"/>
      <c r="X13" s="223"/>
      <c r="Y13" s="223"/>
      <c r="Z13" s="223"/>
      <c r="AA13" s="223"/>
      <c r="AB13" s="223"/>
      <c r="AC13" s="223"/>
      <c r="AD13" s="223"/>
      <c r="AE13" s="223"/>
      <c r="AF13" s="223"/>
      <c r="AG13" s="223"/>
      <c r="AH13" s="223"/>
      <c r="AI13" s="223"/>
      <c r="AJ13" s="223"/>
      <c r="AK13" s="223"/>
    </row>
    <row r="17" spans="2:37" ht="13.15" customHeight="1" x14ac:dyDescent="0.2">
      <c r="B17" s="389" t="s">
        <v>1412</v>
      </c>
      <c r="C17" s="223"/>
      <c r="D17" s="223"/>
      <c r="E17" s="223"/>
      <c r="F17" s="223"/>
      <c r="G17" s="223"/>
      <c r="H17" s="223"/>
      <c r="I17" s="223"/>
      <c r="J17" s="223"/>
      <c r="K17" s="223"/>
      <c r="L17" s="223"/>
      <c r="M17" s="223"/>
      <c r="N17" s="223"/>
      <c r="O17" s="223"/>
      <c r="P17" s="223"/>
      <c r="Q17" s="223"/>
      <c r="R17" s="223"/>
      <c r="S17" s="223"/>
      <c r="T17" s="223"/>
      <c r="U17" s="223"/>
      <c r="V17" s="223"/>
      <c r="W17" s="223"/>
      <c r="X17" s="223"/>
      <c r="Y17" s="223"/>
      <c r="Z17" s="223"/>
      <c r="AA17" s="223"/>
      <c r="AB17" s="223"/>
      <c r="AC17" s="223"/>
      <c r="AD17" s="223"/>
      <c r="AE17" s="223"/>
      <c r="AF17" s="223"/>
      <c r="AG17" s="223"/>
      <c r="AH17" s="223"/>
      <c r="AI17" s="223"/>
      <c r="AJ17" s="223"/>
      <c r="AK17" s="223"/>
    </row>
  </sheetData>
  <phoneticPr fontId="8" type="noConversion"/>
  <pageMargins left="0.511811024" right="0.511811024" top="0.78740157499999996" bottom="0.78740157499999996" header="0.31496062000000002" footer="0.31496062000000002"/>
  <pageSetup paperSize="9" scale="42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Planilha30"/>
  <dimension ref="B2:AL42"/>
  <sheetViews>
    <sheetView showGridLines="0" topLeftCell="B1" zoomScale="85" zoomScaleNormal="85" workbookViewId="0">
      <pane xSplit="1" ySplit="4" topLeftCell="C5" activePane="bottomRight" state="frozen"/>
      <selection pane="topRight" activeCell="C23" sqref="C23"/>
      <selection pane="bottomLeft" activeCell="C23" sqref="C23"/>
      <selection pane="bottomRight" activeCell="B1" sqref="B1"/>
    </sheetView>
  </sheetViews>
  <sheetFormatPr defaultColWidth="8.7109375" defaultRowHeight="13.15" customHeight="1" x14ac:dyDescent="0.2"/>
  <cols>
    <col min="1" max="1" width="3.7109375" style="158" customWidth="1"/>
    <col min="2" max="2" width="28.7109375" style="158" bestFit="1" customWidth="1"/>
    <col min="3" max="37" width="10.28515625" style="158" bestFit="1" customWidth="1"/>
    <col min="38" max="38" width="4" style="158" bestFit="1" customWidth="1"/>
    <col min="39" max="16384" width="8.7109375" style="158"/>
  </cols>
  <sheetData>
    <row r="2" spans="2:38" ht="13.15" hidden="1" customHeight="1" x14ac:dyDescent="0.2">
      <c r="B2" s="389"/>
      <c r="C2" s="550">
        <v>45291</v>
      </c>
      <c r="D2" s="397">
        <f>C3-C2</f>
        <v>366</v>
      </c>
      <c r="E2" s="397">
        <f t="shared" ref="E2:AK2" si="0">D3-C3</f>
        <v>365</v>
      </c>
      <c r="F2" s="397">
        <f t="shared" si="0"/>
        <v>365</v>
      </c>
      <c r="G2" s="397">
        <f t="shared" si="0"/>
        <v>365</v>
      </c>
      <c r="H2" s="397">
        <f t="shared" si="0"/>
        <v>366</v>
      </c>
      <c r="I2" s="397">
        <f t="shared" si="0"/>
        <v>365</v>
      </c>
      <c r="J2" s="397">
        <f t="shared" si="0"/>
        <v>365</v>
      </c>
      <c r="K2" s="397">
        <f t="shared" si="0"/>
        <v>365</v>
      </c>
      <c r="L2" s="397">
        <f t="shared" si="0"/>
        <v>366</v>
      </c>
      <c r="M2" s="397">
        <f t="shared" si="0"/>
        <v>365</v>
      </c>
      <c r="N2" s="397">
        <f t="shared" si="0"/>
        <v>365</v>
      </c>
      <c r="O2" s="397">
        <f t="shared" si="0"/>
        <v>365</v>
      </c>
      <c r="P2" s="397">
        <f t="shared" si="0"/>
        <v>366</v>
      </c>
      <c r="Q2" s="397">
        <f t="shared" si="0"/>
        <v>365</v>
      </c>
      <c r="R2" s="397">
        <f t="shared" si="0"/>
        <v>365</v>
      </c>
      <c r="S2" s="397">
        <f t="shared" si="0"/>
        <v>365</v>
      </c>
      <c r="T2" s="397">
        <f t="shared" si="0"/>
        <v>366</v>
      </c>
      <c r="U2" s="397">
        <f t="shared" si="0"/>
        <v>365</v>
      </c>
      <c r="V2" s="397">
        <f t="shared" si="0"/>
        <v>365</v>
      </c>
      <c r="W2" s="397">
        <f t="shared" si="0"/>
        <v>365</v>
      </c>
      <c r="X2" s="397">
        <f t="shared" si="0"/>
        <v>366</v>
      </c>
      <c r="Y2" s="397">
        <f t="shared" si="0"/>
        <v>365</v>
      </c>
      <c r="Z2" s="397">
        <f t="shared" si="0"/>
        <v>365</v>
      </c>
      <c r="AA2" s="397">
        <f t="shared" si="0"/>
        <v>365</v>
      </c>
      <c r="AB2" s="397">
        <f t="shared" si="0"/>
        <v>366</v>
      </c>
      <c r="AC2" s="397">
        <f t="shared" si="0"/>
        <v>365</v>
      </c>
      <c r="AD2" s="397">
        <f t="shared" si="0"/>
        <v>365</v>
      </c>
      <c r="AE2" s="397">
        <f t="shared" si="0"/>
        <v>365</v>
      </c>
      <c r="AF2" s="397">
        <f t="shared" si="0"/>
        <v>366</v>
      </c>
      <c r="AG2" s="397">
        <f t="shared" si="0"/>
        <v>365</v>
      </c>
      <c r="AH2" s="397">
        <f t="shared" si="0"/>
        <v>365</v>
      </c>
      <c r="AI2" s="397">
        <f t="shared" si="0"/>
        <v>365</v>
      </c>
      <c r="AJ2" s="397">
        <f t="shared" si="0"/>
        <v>366</v>
      </c>
      <c r="AK2" s="397">
        <f t="shared" si="0"/>
        <v>365</v>
      </c>
      <c r="AL2" s="397">
        <f>AK3-AJ3</f>
        <v>365</v>
      </c>
    </row>
    <row r="3" spans="2:38" ht="13.15" hidden="1" customHeight="1" x14ac:dyDescent="0.2">
      <c r="B3" s="389"/>
      <c r="C3" s="551">
        <v>45657</v>
      </c>
      <c r="D3" s="551">
        <v>46022</v>
      </c>
      <c r="E3" s="551">
        <v>46387</v>
      </c>
      <c r="F3" s="551">
        <v>46752</v>
      </c>
      <c r="G3" s="551">
        <v>47118</v>
      </c>
      <c r="H3" s="551">
        <v>47483</v>
      </c>
      <c r="I3" s="551">
        <v>47848</v>
      </c>
      <c r="J3" s="551">
        <v>48213</v>
      </c>
      <c r="K3" s="551">
        <v>48579</v>
      </c>
      <c r="L3" s="551">
        <v>48944</v>
      </c>
      <c r="M3" s="551">
        <v>49309</v>
      </c>
      <c r="N3" s="551">
        <v>49674</v>
      </c>
      <c r="O3" s="551">
        <v>50040</v>
      </c>
      <c r="P3" s="551">
        <v>50405</v>
      </c>
      <c r="Q3" s="551">
        <v>50770</v>
      </c>
      <c r="R3" s="551">
        <v>51135</v>
      </c>
      <c r="S3" s="551">
        <v>51501</v>
      </c>
      <c r="T3" s="551">
        <v>51866</v>
      </c>
      <c r="U3" s="551">
        <v>52231</v>
      </c>
      <c r="V3" s="551">
        <v>52596</v>
      </c>
      <c r="W3" s="551">
        <v>52962</v>
      </c>
      <c r="X3" s="551">
        <v>53327</v>
      </c>
      <c r="Y3" s="551">
        <v>53692</v>
      </c>
      <c r="Z3" s="551">
        <v>54057</v>
      </c>
      <c r="AA3" s="551">
        <v>54423</v>
      </c>
      <c r="AB3" s="551">
        <v>54788</v>
      </c>
      <c r="AC3" s="551">
        <v>55153</v>
      </c>
      <c r="AD3" s="551">
        <v>55518</v>
      </c>
      <c r="AE3" s="551">
        <v>55884</v>
      </c>
      <c r="AF3" s="551">
        <v>56249</v>
      </c>
      <c r="AG3" s="551">
        <v>56614</v>
      </c>
      <c r="AH3" s="551">
        <v>56979</v>
      </c>
      <c r="AI3" s="551">
        <v>57345</v>
      </c>
      <c r="AJ3" s="551">
        <v>57710</v>
      </c>
      <c r="AK3" s="551">
        <v>58075</v>
      </c>
      <c r="AL3" s="389"/>
    </row>
    <row r="4" spans="2:38" ht="13.15" customHeight="1" x14ac:dyDescent="0.2">
      <c r="B4" s="287" t="s">
        <v>1415</v>
      </c>
      <c r="C4" s="288"/>
      <c r="D4" s="288"/>
      <c r="E4" s="288"/>
      <c r="F4" s="288"/>
      <c r="G4" s="288"/>
      <c r="H4" s="288"/>
      <c r="I4" s="288"/>
      <c r="J4" s="288"/>
      <c r="K4" s="288"/>
      <c r="L4" s="288"/>
      <c r="M4" s="288"/>
      <c r="N4" s="288"/>
      <c r="O4" s="288"/>
      <c r="P4" s="288"/>
      <c r="Q4" s="288"/>
      <c r="R4" s="288"/>
      <c r="S4" s="288"/>
      <c r="T4" s="288"/>
      <c r="U4" s="288"/>
      <c r="V4" s="288"/>
      <c r="W4" s="288"/>
      <c r="X4" s="288"/>
      <c r="Y4" s="288"/>
      <c r="Z4" s="288"/>
      <c r="AA4" s="288"/>
      <c r="AB4" s="288"/>
      <c r="AC4" s="288"/>
      <c r="AD4" s="288"/>
      <c r="AE4" s="288"/>
      <c r="AF4" s="288"/>
      <c r="AG4" s="288"/>
      <c r="AH4" s="288"/>
      <c r="AI4" s="288"/>
      <c r="AJ4" s="288"/>
      <c r="AK4" s="288"/>
      <c r="AL4" s="389"/>
    </row>
    <row r="5" spans="2:38" ht="13.15" customHeight="1" x14ac:dyDescent="0.2">
      <c r="B5" s="287"/>
      <c r="C5" s="288"/>
      <c r="D5" s="288"/>
      <c r="E5" s="288"/>
      <c r="F5" s="288"/>
      <c r="G5" s="288"/>
      <c r="H5" s="288"/>
      <c r="I5" s="288"/>
      <c r="J5" s="288"/>
      <c r="K5" s="288"/>
      <c r="L5" s="288"/>
      <c r="M5" s="288"/>
      <c r="N5" s="288"/>
      <c r="O5" s="288"/>
      <c r="P5" s="288"/>
      <c r="Q5" s="288"/>
      <c r="R5" s="288"/>
      <c r="S5" s="288"/>
      <c r="T5" s="288"/>
      <c r="U5" s="288"/>
      <c r="V5" s="288"/>
      <c r="W5" s="288"/>
      <c r="X5" s="288"/>
      <c r="Y5" s="288"/>
      <c r="Z5" s="288"/>
      <c r="AA5" s="288"/>
      <c r="AB5" s="288"/>
      <c r="AC5" s="288"/>
      <c r="AD5" s="288"/>
      <c r="AE5" s="288"/>
      <c r="AF5" s="288"/>
      <c r="AG5" s="288"/>
      <c r="AH5" s="288"/>
      <c r="AI5" s="288"/>
      <c r="AJ5" s="288"/>
      <c r="AK5" s="288"/>
      <c r="AL5" s="389"/>
    </row>
    <row r="6" spans="2:38" ht="13.15" customHeight="1" x14ac:dyDescent="0.2">
      <c r="B6" s="289" t="s">
        <v>1416</v>
      </c>
      <c r="C6" s="213" t="s">
        <v>758</v>
      </c>
      <c r="D6" s="213" t="s">
        <v>759</v>
      </c>
      <c r="E6" s="213" t="s">
        <v>760</v>
      </c>
      <c r="F6" s="213" t="s">
        <v>761</v>
      </c>
      <c r="G6" s="213" t="s">
        <v>762</v>
      </c>
      <c r="H6" s="213" t="s">
        <v>763</v>
      </c>
      <c r="I6" s="213" t="s">
        <v>764</v>
      </c>
      <c r="J6" s="213" t="s">
        <v>765</v>
      </c>
      <c r="K6" s="213" t="s">
        <v>766</v>
      </c>
      <c r="L6" s="213" t="s">
        <v>700</v>
      </c>
      <c r="M6" s="213" t="s">
        <v>701</v>
      </c>
      <c r="N6" s="213" t="s">
        <v>702</v>
      </c>
      <c r="O6" s="213" t="s">
        <v>703</v>
      </c>
      <c r="P6" s="213" t="s">
        <v>704</v>
      </c>
      <c r="Q6" s="213" t="s">
        <v>705</v>
      </c>
      <c r="R6" s="213" t="s">
        <v>706</v>
      </c>
      <c r="S6" s="213" t="s">
        <v>707</v>
      </c>
      <c r="T6" s="213" t="s">
        <v>708</v>
      </c>
      <c r="U6" s="213" t="s">
        <v>709</v>
      </c>
      <c r="V6" s="213" t="s">
        <v>710</v>
      </c>
      <c r="W6" s="213" t="s">
        <v>711</v>
      </c>
      <c r="X6" s="213" t="s">
        <v>712</v>
      </c>
      <c r="Y6" s="213" t="s">
        <v>713</v>
      </c>
      <c r="Z6" s="213" t="s">
        <v>714</v>
      </c>
      <c r="AA6" s="213" t="s">
        <v>715</v>
      </c>
      <c r="AB6" s="213" t="s">
        <v>716</v>
      </c>
      <c r="AC6" s="213" t="s">
        <v>717</v>
      </c>
      <c r="AD6" s="213" t="s">
        <v>718</v>
      </c>
      <c r="AE6" s="213" t="s">
        <v>719</v>
      </c>
      <c r="AF6" s="213" t="s">
        <v>720</v>
      </c>
      <c r="AG6" s="213" t="s">
        <v>721</v>
      </c>
      <c r="AH6" s="213" t="s">
        <v>722</v>
      </c>
      <c r="AI6" s="213" t="s">
        <v>723</v>
      </c>
      <c r="AJ6" s="213" t="s">
        <v>724</v>
      </c>
      <c r="AK6" s="213" t="s">
        <v>725</v>
      </c>
      <c r="AL6" s="389"/>
    </row>
    <row r="7" spans="2:38" ht="13.15" customHeight="1" x14ac:dyDescent="0.2">
      <c r="B7" s="152" t="s">
        <v>1417</v>
      </c>
      <c r="C7" s="552"/>
      <c r="D7" s="552"/>
      <c r="E7" s="552"/>
      <c r="F7" s="552"/>
      <c r="G7" s="552"/>
      <c r="H7" s="552"/>
      <c r="I7" s="552"/>
      <c r="J7" s="552"/>
      <c r="K7" s="552"/>
      <c r="L7" s="552"/>
      <c r="M7" s="552"/>
      <c r="N7" s="552"/>
      <c r="O7" s="552"/>
      <c r="P7" s="552"/>
      <c r="Q7" s="552"/>
      <c r="R7" s="552"/>
      <c r="S7" s="552"/>
      <c r="T7" s="552"/>
      <c r="U7" s="552"/>
      <c r="V7" s="552"/>
      <c r="W7" s="552"/>
      <c r="X7" s="552"/>
      <c r="Y7" s="552"/>
      <c r="Z7" s="552"/>
      <c r="AA7" s="552"/>
      <c r="AB7" s="552"/>
      <c r="AC7" s="552"/>
      <c r="AD7" s="552"/>
      <c r="AE7" s="552"/>
      <c r="AF7" s="552"/>
      <c r="AG7" s="552"/>
      <c r="AH7" s="552"/>
      <c r="AI7" s="552"/>
      <c r="AJ7" s="552"/>
      <c r="AK7" s="552"/>
      <c r="AL7" s="389"/>
    </row>
    <row r="8" spans="2:38" ht="13.15" customHeight="1" x14ac:dyDescent="0.2">
      <c r="B8" s="152" t="s">
        <v>1418</v>
      </c>
      <c r="C8" s="552"/>
      <c r="D8" s="552"/>
      <c r="E8" s="552"/>
      <c r="F8" s="552"/>
      <c r="G8" s="552"/>
      <c r="H8" s="552"/>
      <c r="I8" s="552"/>
      <c r="J8" s="552"/>
      <c r="K8" s="552"/>
      <c r="L8" s="552"/>
      <c r="M8" s="552"/>
      <c r="N8" s="552"/>
      <c r="O8" s="552"/>
      <c r="P8" s="552"/>
      <c r="Q8" s="552"/>
      <c r="R8" s="552"/>
      <c r="S8" s="552"/>
      <c r="T8" s="552"/>
      <c r="U8" s="552"/>
      <c r="V8" s="552"/>
      <c r="W8" s="552"/>
      <c r="X8" s="552"/>
      <c r="Y8" s="552"/>
      <c r="Z8" s="552"/>
      <c r="AA8" s="552"/>
      <c r="AB8" s="552"/>
      <c r="AC8" s="552"/>
      <c r="AD8" s="552"/>
      <c r="AE8" s="552"/>
      <c r="AF8" s="552"/>
      <c r="AG8" s="552"/>
      <c r="AH8" s="552"/>
      <c r="AI8" s="552"/>
      <c r="AJ8" s="552"/>
      <c r="AK8" s="552"/>
      <c r="AL8" s="389"/>
    </row>
    <row r="9" spans="2:38" ht="13.15" customHeight="1" x14ac:dyDescent="0.2">
      <c r="B9" s="152" t="s">
        <v>1419</v>
      </c>
      <c r="C9" s="552"/>
      <c r="D9" s="552"/>
      <c r="E9" s="552"/>
      <c r="F9" s="552"/>
      <c r="G9" s="552"/>
      <c r="H9" s="552"/>
      <c r="I9" s="552"/>
      <c r="J9" s="552"/>
      <c r="K9" s="552"/>
      <c r="L9" s="552"/>
      <c r="M9" s="552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/>
      <c r="AJ9" s="552"/>
      <c r="AK9" s="552"/>
      <c r="AL9" s="389"/>
    </row>
    <row r="10" spans="2:38" ht="13.15" customHeight="1" x14ac:dyDescent="0.2">
      <c r="B10" s="35" t="s">
        <v>64</v>
      </c>
      <c r="C10" s="290"/>
      <c r="D10" s="290"/>
      <c r="E10" s="290"/>
      <c r="F10" s="290"/>
      <c r="G10" s="290"/>
      <c r="H10" s="290"/>
      <c r="I10" s="290"/>
      <c r="J10" s="290"/>
      <c r="K10" s="290"/>
      <c r="L10" s="290"/>
      <c r="M10" s="290"/>
      <c r="N10" s="290"/>
      <c r="O10" s="290"/>
      <c r="P10" s="290"/>
      <c r="Q10" s="290"/>
      <c r="R10" s="290"/>
      <c r="S10" s="290"/>
      <c r="T10" s="290"/>
      <c r="U10" s="290"/>
      <c r="V10" s="290"/>
      <c r="W10" s="290"/>
      <c r="X10" s="290"/>
      <c r="Y10" s="290"/>
      <c r="Z10" s="290"/>
      <c r="AA10" s="290"/>
      <c r="AB10" s="290"/>
      <c r="AC10" s="290"/>
      <c r="AD10" s="290"/>
      <c r="AE10" s="290"/>
      <c r="AF10" s="290"/>
      <c r="AG10" s="290"/>
      <c r="AH10" s="290"/>
      <c r="AI10" s="290"/>
      <c r="AJ10" s="290"/>
      <c r="AK10" s="290"/>
      <c r="AL10" s="389"/>
    </row>
    <row r="11" spans="2:38" ht="13.15" customHeight="1" x14ac:dyDescent="0.2">
      <c r="B11" s="152"/>
      <c r="C11" s="552"/>
      <c r="D11" s="552"/>
      <c r="E11" s="552"/>
      <c r="F11" s="552"/>
      <c r="G11" s="552"/>
      <c r="H11" s="552"/>
      <c r="I11" s="552"/>
      <c r="J11" s="552"/>
      <c r="K11" s="552"/>
      <c r="L11" s="552"/>
      <c r="M11" s="552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/>
      <c r="AJ11" s="552"/>
      <c r="AK11" s="552"/>
      <c r="AL11" s="389"/>
    </row>
    <row r="12" spans="2:38" ht="13.15" customHeight="1" x14ac:dyDescent="0.2">
      <c r="B12" s="152" t="s">
        <v>1420</v>
      </c>
      <c r="C12" s="552"/>
      <c r="D12" s="552"/>
      <c r="E12" s="552"/>
      <c r="F12" s="552"/>
      <c r="G12" s="552"/>
      <c r="H12" s="552"/>
      <c r="I12" s="552"/>
      <c r="J12" s="552"/>
      <c r="K12" s="552"/>
      <c r="L12" s="552"/>
      <c r="M12" s="552"/>
      <c r="N12" s="552"/>
      <c r="O12" s="552"/>
      <c r="P12" s="552"/>
      <c r="Q12" s="552"/>
      <c r="R12" s="552"/>
      <c r="S12" s="552"/>
      <c r="T12" s="552"/>
      <c r="U12" s="552"/>
      <c r="V12" s="552"/>
      <c r="W12" s="552"/>
      <c r="X12" s="552"/>
      <c r="Y12" s="552"/>
      <c r="Z12" s="552"/>
      <c r="AA12" s="552"/>
      <c r="AB12" s="552"/>
      <c r="AC12" s="552"/>
      <c r="AD12" s="552"/>
      <c r="AE12" s="552"/>
      <c r="AF12" s="552"/>
      <c r="AG12" s="552"/>
      <c r="AH12" s="552"/>
      <c r="AI12" s="552"/>
      <c r="AJ12" s="552"/>
      <c r="AK12" s="552"/>
      <c r="AL12" s="389"/>
    </row>
    <row r="13" spans="2:38" ht="13.15" customHeight="1" x14ac:dyDescent="0.2">
      <c r="B13" s="152" t="s">
        <v>1421</v>
      </c>
      <c r="C13" s="552"/>
      <c r="D13" s="552"/>
      <c r="E13" s="552"/>
      <c r="F13" s="552"/>
      <c r="G13" s="552"/>
      <c r="H13" s="552"/>
      <c r="I13" s="552"/>
      <c r="J13" s="552"/>
      <c r="K13" s="552"/>
      <c r="L13" s="552"/>
      <c r="M13" s="552"/>
      <c r="N13" s="552"/>
      <c r="O13" s="552"/>
      <c r="P13" s="552"/>
      <c r="Q13" s="552"/>
      <c r="R13" s="552"/>
      <c r="S13" s="552"/>
      <c r="T13" s="552"/>
      <c r="U13" s="552"/>
      <c r="V13" s="552"/>
      <c r="W13" s="552"/>
      <c r="X13" s="552"/>
      <c r="Y13" s="552"/>
      <c r="Z13" s="552"/>
      <c r="AA13" s="552"/>
      <c r="AB13" s="552"/>
      <c r="AC13" s="552"/>
      <c r="AD13" s="552"/>
      <c r="AE13" s="552"/>
      <c r="AF13" s="552"/>
      <c r="AG13" s="552"/>
      <c r="AH13" s="552"/>
      <c r="AI13" s="552"/>
      <c r="AJ13" s="552"/>
      <c r="AK13" s="552"/>
      <c r="AL13" s="389"/>
    </row>
    <row r="14" spans="2:38" ht="13.15" customHeight="1" x14ac:dyDescent="0.2">
      <c r="B14" s="152" t="s">
        <v>1422</v>
      </c>
      <c r="C14" s="552"/>
      <c r="D14" s="552"/>
      <c r="E14" s="552"/>
      <c r="F14" s="552"/>
      <c r="G14" s="552"/>
      <c r="H14" s="552"/>
      <c r="I14" s="552"/>
      <c r="J14" s="552"/>
      <c r="K14" s="552"/>
      <c r="L14" s="552"/>
      <c r="M14" s="552"/>
      <c r="N14" s="552"/>
      <c r="O14" s="552"/>
      <c r="P14" s="552"/>
      <c r="Q14" s="552"/>
      <c r="R14" s="552"/>
      <c r="S14" s="552"/>
      <c r="T14" s="552"/>
      <c r="U14" s="552"/>
      <c r="V14" s="552"/>
      <c r="W14" s="552"/>
      <c r="X14" s="552"/>
      <c r="Y14" s="552"/>
      <c r="Z14" s="552"/>
      <c r="AA14" s="552"/>
      <c r="AB14" s="552"/>
      <c r="AC14" s="552"/>
      <c r="AD14" s="552"/>
      <c r="AE14" s="552"/>
      <c r="AF14" s="552"/>
      <c r="AG14" s="552"/>
      <c r="AH14" s="552"/>
      <c r="AI14" s="552"/>
      <c r="AJ14" s="552"/>
      <c r="AK14" s="552"/>
      <c r="AL14" s="389"/>
    </row>
    <row r="15" spans="2:38" ht="13.15" customHeight="1" x14ac:dyDescent="0.2">
      <c r="B15" s="291" t="s">
        <v>1423</v>
      </c>
      <c r="C15" s="292"/>
      <c r="D15" s="292"/>
      <c r="E15" s="292"/>
      <c r="F15" s="292"/>
      <c r="G15" s="292"/>
      <c r="H15" s="292"/>
      <c r="I15" s="292"/>
      <c r="J15" s="292"/>
      <c r="K15" s="292"/>
      <c r="L15" s="292"/>
      <c r="M15" s="292"/>
      <c r="N15" s="292"/>
      <c r="O15" s="292"/>
      <c r="P15" s="292"/>
      <c r="Q15" s="292"/>
      <c r="R15" s="292"/>
      <c r="S15" s="292"/>
      <c r="T15" s="292"/>
      <c r="U15" s="292"/>
      <c r="V15" s="292"/>
      <c r="W15" s="292"/>
      <c r="X15" s="292"/>
      <c r="Y15" s="292"/>
      <c r="Z15" s="292"/>
      <c r="AA15" s="292"/>
      <c r="AB15" s="292"/>
      <c r="AC15" s="292"/>
      <c r="AD15" s="292"/>
      <c r="AE15" s="292"/>
      <c r="AF15" s="292"/>
      <c r="AG15" s="292"/>
      <c r="AH15" s="292"/>
      <c r="AI15" s="292"/>
      <c r="AJ15" s="292"/>
      <c r="AK15" s="292"/>
      <c r="AL15" s="389"/>
    </row>
    <row r="17" spans="2:37" ht="13.15" customHeight="1" x14ac:dyDescent="0.2">
      <c r="B17" s="289" t="s">
        <v>1424</v>
      </c>
      <c r="C17" s="213" t="s">
        <v>758</v>
      </c>
      <c r="D17" s="213" t="s">
        <v>759</v>
      </c>
      <c r="E17" s="213" t="s">
        <v>760</v>
      </c>
      <c r="F17" s="213" t="s">
        <v>761</v>
      </c>
      <c r="G17" s="213" t="s">
        <v>762</v>
      </c>
      <c r="H17" s="213" t="s">
        <v>763</v>
      </c>
      <c r="I17" s="213" t="s">
        <v>764</v>
      </c>
      <c r="J17" s="213" t="s">
        <v>765</v>
      </c>
      <c r="K17" s="213" t="s">
        <v>766</v>
      </c>
      <c r="L17" s="213" t="s">
        <v>700</v>
      </c>
      <c r="M17" s="213" t="s">
        <v>701</v>
      </c>
      <c r="N17" s="213" t="s">
        <v>702</v>
      </c>
      <c r="O17" s="213" t="s">
        <v>703</v>
      </c>
      <c r="P17" s="213" t="s">
        <v>704</v>
      </c>
      <c r="Q17" s="213" t="s">
        <v>705</v>
      </c>
      <c r="R17" s="213" t="s">
        <v>706</v>
      </c>
      <c r="S17" s="213" t="s">
        <v>707</v>
      </c>
      <c r="T17" s="213" t="s">
        <v>708</v>
      </c>
      <c r="U17" s="213" t="s">
        <v>709</v>
      </c>
      <c r="V17" s="213" t="s">
        <v>710</v>
      </c>
      <c r="W17" s="213" t="s">
        <v>711</v>
      </c>
      <c r="X17" s="213" t="s">
        <v>712</v>
      </c>
      <c r="Y17" s="213" t="s">
        <v>713</v>
      </c>
      <c r="Z17" s="213" t="s">
        <v>714</v>
      </c>
      <c r="AA17" s="213" t="s">
        <v>715</v>
      </c>
      <c r="AB17" s="213" t="s">
        <v>716</v>
      </c>
      <c r="AC17" s="213" t="s">
        <v>717</v>
      </c>
      <c r="AD17" s="213" t="s">
        <v>718</v>
      </c>
      <c r="AE17" s="213" t="s">
        <v>719</v>
      </c>
      <c r="AF17" s="213" t="s">
        <v>720</v>
      </c>
      <c r="AG17" s="213" t="s">
        <v>721</v>
      </c>
      <c r="AH17" s="213" t="s">
        <v>722</v>
      </c>
      <c r="AI17" s="213" t="s">
        <v>723</v>
      </c>
      <c r="AJ17" s="213" t="s">
        <v>724</v>
      </c>
      <c r="AK17" s="213" t="s">
        <v>725</v>
      </c>
    </row>
    <row r="18" spans="2:37" ht="13.15" customHeight="1" x14ac:dyDescent="0.2">
      <c r="B18" s="152" t="s">
        <v>1425</v>
      </c>
      <c r="C18" s="552"/>
      <c r="D18" s="552"/>
      <c r="E18" s="552"/>
      <c r="F18" s="552"/>
      <c r="G18" s="552"/>
      <c r="H18" s="552"/>
      <c r="I18" s="552"/>
      <c r="J18" s="552"/>
      <c r="K18" s="552"/>
      <c r="L18" s="552"/>
      <c r="M18" s="552"/>
      <c r="N18" s="552"/>
      <c r="O18" s="552"/>
      <c r="P18" s="552"/>
      <c r="Q18" s="552"/>
      <c r="R18" s="552"/>
      <c r="S18" s="552"/>
      <c r="T18" s="552"/>
      <c r="U18" s="552"/>
      <c r="V18" s="552"/>
      <c r="W18" s="552"/>
      <c r="X18" s="552"/>
      <c r="Y18" s="552"/>
      <c r="Z18" s="552"/>
      <c r="AA18" s="552"/>
      <c r="AB18" s="552"/>
      <c r="AC18" s="552"/>
      <c r="AD18" s="552"/>
      <c r="AE18" s="552"/>
      <c r="AF18" s="552"/>
      <c r="AG18" s="552"/>
      <c r="AH18" s="552"/>
      <c r="AI18" s="552"/>
      <c r="AJ18" s="552"/>
      <c r="AK18" s="552"/>
    </row>
    <row r="19" spans="2:37" ht="13.15" customHeight="1" x14ac:dyDescent="0.2">
      <c r="B19" s="152" t="s">
        <v>1426</v>
      </c>
      <c r="C19" s="552"/>
      <c r="D19" s="552"/>
      <c r="E19" s="552"/>
      <c r="F19" s="552"/>
      <c r="G19" s="552"/>
      <c r="H19" s="552"/>
      <c r="I19" s="552"/>
      <c r="J19" s="552"/>
      <c r="K19" s="552"/>
      <c r="L19" s="552"/>
      <c r="M19" s="552"/>
      <c r="N19" s="552"/>
      <c r="O19" s="552"/>
      <c r="P19" s="552"/>
      <c r="Q19" s="552"/>
      <c r="R19" s="552"/>
      <c r="S19" s="552"/>
      <c r="T19" s="552"/>
      <c r="U19" s="552"/>
      <c r="V19" s="552"/>
      <c r="W19" s="552"/>
      <c r="X19" s="552"/>
      <c r="Y19" s="552"/>
      <c r="Z19" s="552"/>
      <c r="AA19" s="552"/>
      <c r="AB19" s="552"/>
      <c r="AC19" s="552"/>
      <c r="AD19" s="552"/>
      <c r="AE19" s="552"/>
      <c r="AF19" s="552"/>
      <c r="AG19" s="552"/>
      <c r="AH19" s="552"/>
      <c r="AI19" s="552"/>
      <c r="AJ19" s="552"/>
      <c r="AK19" s="552"/>
    </row>
    <row r="20" spans="2:37" ht="13.15" customHeight="1" x14ac:dyDescent="0.2">
      <c r="B20" s="152" t="s">
        <v>1427</v>
      </c>
      <c r="C20" s="552"/>
      <c r="D20" s="552"/>
      <c r="E20" s="552"/>
      <c r="F20" s="552"/>
      <c r="G20" s="552"/>
      <c r="H20" s="552"/>
      <c r="I20" s="552"/>
      <c r="J20" s="552"/>
      <c r="K20" s="552"/>
      <c r="L20" s="552"/>
      <c r="M20" s="552"/>
      <c r="N20" s="552"/>
      <c r="O20" s="552"/>
      <c r="P20" s="552"/>
      <c r="Q20" s="552"/>
      <c r="R20" s="552"/>
      <c r="S20" s="552"/>
      <c r="T20" s="552"/>
      <c r="U20" s="552"/>
      <c r="V20" s="552"/>
      <c r="W20" s="552"/>
      <c r="X20" s="552"/>
      <c r="Y20" s="552"/>
      <c r="Z20" s="552"/>
      <c r="AA20" s="552"/>
      <c r="AB20" s="552"/>
      <c r="AC20" s="552"/>
      <c r="AD20" s="552"/>
      <c r="AE20" s="552"/>
      <c r="AF20" s="552"/>
      <c r="AG20" s="552"/>
      <c r="AH20" s="552"/>
      <c r="AI20" s="552"/>
      <c r="AJ20" s="552"/>
      <c r="AK20" s="552"/>
    </row>
    <row r="21" spans="2:37" ht="13.15" customHeight="1" x14ac:dyDescent="0.2">
      <c r="B21" s="152" t="s">
        <v>1428</v>
      </c>
      <c r="C21" s="552"/>
      <c r="D21" s="552"/>
      <c r="E21" s="552"/>
      <c r="F21" s="552"/>
      <c r="G21" s="552"/>
      <c r="H21" s="552"/>
      <c r="I21" s="552"/>
      <c r="J21" s="552"/>
      <c r="K21" s="552"/>
      <c r="L21" s="552"/>
      <c r="M21" s="552"/>
      <c r="N21" s="552"/>
      <c r="O21" s="552"/>
      <c r="P21" s="552"/>
      <c r="Q21" s="552"/>
      <c r="R21" s="552"/>
      <c r="S21" s="552"/>
      <c r="T21" s="552"/>
      <c r="U21" s="552"/>
      <c r="V21" s="552"/>
      <c r="W21" s="552"/>
      <c r="X21" s="552"/>
      <c r="Y21" s="552"/>
      <c r="Z21" s="552"/>
      <c r="AA21" s="552"/>
      <c r="AB21" s="552"/>
      <c r="AC21" s="552"/>
      <c r="AD21" s="552"/>
      <c r="AE21" s="552"/>
      <c r="AF21" s="552"/>
      <c r="AG21" s="552"/>
      <c r="AH21" s="552"/>
      <c r="AI21" s="552"/>
      <c r="AJ21" s="552"/>
      <c r="AK21" s="552"/>
    </row>
    <row r="22" spans="2:37" ht="13.15" customHeight="1" x14ac:dyDescent="0.2">
      <c r="B22" s="152" t="s">
        <v>1429</v>
      </c>
      <c r="C22" s="552"/>
      <c r="D22" s="552"/>
      <c r="E22" s="552"/>
      <c r="F22" s="552"/>
      <c r="G22" s="552"/>
      <c r="H22" s="552"/>
      <c r="I22" s="552"/>
      <c r="J22" s="552"/>
      <c r="K22" s="552"/>
      <c r="L22" s="552"/>
      <c r="M22" s="552"/>
      <c r="N22" s="552"/>
      <c r="O22" s="552"/>
      <c r="P22" s="552"/>
      <c r="Q22" s="552"/>
      <c r="R22" s="552"/>
      <c r="S22" s="552"/>
      <c r="T22" s="552"/>
      <c r="U22" s="552"/>
      <c r="V22" s="552"/>
      <c r="W22" s="552"/>
      <c r="X22" s="552"/>
      <c r="Y22" s="552"/>
      <c r="Z22" s="552"/>
      <c r="AA22" s="552"/>
      <c r="AB22" s="552"/>
      <c r="AC22" s="552"/>
      <c r="AD22" s="552"/>
      <c r="AE22" s="552"/>
      <c r="AF22" s="552"/>
      <c r="AG22" s="552"/>
      <c r="AH22" s="552"/>
      <c r="AI22" s="552"/>
      <c r="AJ22" s="552"/>
      <c r="AK22" s="552"/>
    </row>
    <row r="23" spans="2:37" ht="13.15" customHeight="1" x14ac:dyDescent="0.2">
      <c r="B23" s="35" t="s">
        <v>1430</v>
      </c>
      <c r="C23" s="290"/>
      <c r="D23" s="290"/>
      <c r="E23" s="290"/>
      <c r="F23" s="290"/>
      <c r="G23" s="290"/>
      <c r="H23" s="290"/>
      <c r="I23" s="290"/>
      <c r="J23" s="290"/>
      <c r="K23" s="290"/>
      <c r="L23" s="290"/>
      <c r="M23" s="290"/>
      <c r="N23" s="290"/>
      <c r="O23" s="290"/>
      <c r="P23" s="290"/>
      <c r="Q23" s="290"/>
      <c r="R23" s="290"/>
      <c r="S23" s="290"/>
      <c r="T23" s="290"/>
      <c r="U23" s="290"/>
      <c r="V23" s="290"/>
      <c r="W23" s="290"/>
      <c r="X23" s="290"/>
      <c r="Y23" s="290"/>
      <c r="Z23" s="290"/>
      <c r="AA23" s="290"/>
      <c r="AB23" s="290"/>
      <c r="AC23" s="290"/>
      <c r="AD23" s="290"/>
      <c r="AE23" s="290"/>
      <c r="AF23" s="290"/>
      <c r="AG23" s="290"/>
      <c r="AH23" s="290"/>
      <c r="AI23" s="290"/>
      <c r="AJ23" s="290"/>
      <c r="AK23" s="290"/>
    </row>
    <row r="24" spans="2:37" ht="13.15" customHeight="1" x14ac:dyDescent="0.2">
      <c r="B24" s="152"/>
      <c r="C24" s="552"/>
      <c r="D24" s="552"/>
      <c r="E24" s="552"/>
      <c r="F24" s="552"/>
      <c r="G24" s="552"/>
      <c r="H24" s="552"/>
      <c r="I24" s="552"/>
      <c r="J24" s="552"/>
      <c r="K24" s="552"/>
      <c r="L24" s="552"/>
      <c r="M24" s="552"/>
      <c r="N24" s="552"/>
      <c r="O24" s="552"/>
      <c r="P24" s="552"/>
      <c r="Q24" s="552"/>
      <c r="R24" s="552"/>
      <c r="S24" s="552"/>
      <c r="T24" s="552"/>
      <c r="U24" s="552"/>
      <c r="V24" s="552"/>
      <c r="W24" s="552"/>
      <c r="X24" s="552"/>
      <c r="Y24" s="552"/>
      <c r="Z24" s="552"/>
      <c r="AA24" s="552"/>
      <c r="AB24" s="552"/>
      <c r="AC24" s="552"/>
      <c r="AD24" s="552"/>
      <c r="AE24" s="552"/>
      <c r="AF24" s="552"/>
      <c r="AG24" s="552"/>
      <c r="AH24" s="552"/>
      <c r="AI24" s="552"/>
      <c r="AJ24" s="552"/>
      <c r="AK24" s="552"/>
    </row>
    <row r="25" spans="2:37" ht="13.15" customHeight="1" x14ac:dyDescent="0.2">
      <c r="B25" s="35" t="s">
        <v>1431</v>
      </c>
      <c r="C25" s="552"/>
      <c r="D25" s="552"/>
      <c r="E25" s="552"/>
      <c r="F25" s="552"/>
      <c r="G25" s="552"/>
      <c r="H25" s="552"/>
      <c r="I25" s="552"/>
      <c r="J25" s="552"/>
      <c r="K25" s="552"/>
      <c r="L25" s="552"/>
      <c r="M25" s="552"/>
      <c r="N25" s="552"/>
      <c r="O25" s="552"/>
      <c r="P25" s="552"/>
      <c r="Q25" s="552"/>
      <c r="R25" s="552"/>
      <c r="S25" s="552"/>
      <c r="T25" s="552"/>
      <c r="U25" s="552"/>
      <c r="V25" s="552"/>
      <c r="W25" s="552"/>
      <c r="X25" s="552"/>
      <c r="Y25" s="552"/>
      <c r="Z25" s="552"/>
      <c r="AA25" s="552"/>
      <c r="AB25" s="552"/>
      <c r="AC25" s="552"/>
      <c r="AD25" s="552"/>
      <c r="AE25" s="552"/>
      <c r="AF25" s="552"/>
      <c r="AG25" s="552"/>
      <c r="AH25" s="552"/>
      <c r="AI25" s="552"/>
      <c r="AJ25" s="552"/>
      <c r="AK25" s="552"/>
    </row>
    <row r="26" spans="2:37" ht="13.15" customHeight="1" x14ac:dyDescent="0.2">
      <c r="B26" s="152" t="s">
        <v>1432</v>
      </c>
      <c r="C26" s="552"/>
      <c r="D26" s="552"/>
      <c r="E26" s="552"/>
      <c r="F26" s="552"/>
      <c r="G26" s="552"/>
      <c r="H26" s="552"/>
      <c r="I26" s="552"/>
      <c r="J26" s="552"/>
      <c r="K26" s="552"/>
      <c r="L26" s="552"/>
      <c r="M26" s="552"/>
      <c r="N26" s="552"/>
      <c r="O26" s="552"/>
      <c r="P26" s="552"/>
      <c r="Q26" s="552"/>
      <c r="R26" s="552"/>
      <c r="S26" s="552"/>
      <c r="T26" s="552"/>
      <c r="U26" s="552"/>
      <c r="V26" s="552"/>
      <c r="W26" s="552"/>
      <c r="X26" s="552"/>
      <c r="Y26" s="552"/>
      <c r="Z26" s="552"/>
      <c r="AA26" s="552"/>
      <c r="AB26" s="552"/>
      <c r="AC26" s="552"/>
      <c r="AD26" s="552"/>
      <c r="AE26" s="552"/>
      <c r="AF26" s="552"/>
      <c r="AG26" s="552"/>
      <c r="AH26" s="552"/>
      <c r="AI26" s="552"/>
      <c r="AJ26" s="552"/>
      <c r="AK26" s="552"/>
    </row>
    <row r="27" spans="2:37" ht="13.15" customHeight="1" x14ac:dyDescent="0.2">
      <c r="B27" s="152" t="s">
        <v>1433</v>
      </c>
      <c r="C27" s="552"/>
      <c r="D27" s="552"/>
      <c r="E27" s="552"/>
      <c r="F27" s="552"/>
      <c r="G27" s="552"/>
      <c r="H27" s="552"/>
      <c r="I27" s="552"/>
      <c r="J27" s="552"/>
      <c r="K27" s="552"/>
      <c r="L27" s="552"/>
      <c r="M27" s="552"/>
      <c r="N27" s="552"/>
      <c r="O27" s="552"/>
      <c r="P27" s="552"/>
      <c r="Q27" s="552"/>
      <c r="R27" s="552"/>
      <c r="S27" s="552"/>
      <c r="T27" s="552"/>
      <c r="U27" s="552"/>
      <c r="V27" s="552"/>
      <c r="W27" s="552"/>
      <c r="X27" s="552"/>
      <c r="Y27" s="552"/>
      <c r="Z27" s="552"/>
      <c r="AA27" s="552"/>
      <c r="AB27" s="552"/>
      <c r="AC27" s="552"/>
      <c r="AD27" s="552"/>
      <c r="AE27" s="552"/>
      <c r="AF27" s="552"/>
      <c r="AG27" s="552"/>
      <c r="AH27" s="552"/>
      <c r="AI27" s="552"/>
      <c r="AJ27" s="552"/>
      <c r="AK27" s="552"/>
    </row>
    <row r="28" spans="2:37" ht="13.15" customHeight="1" x14ac:dyDescent="0.2">
      <c r="B28" s="152" t="s">
        <v>1434</v>
      </c>
      <c r="C28" s="552"/>
      <c r="D28" s="552"/>
      <c r="E28" s="552"/>
      <c r="F28" s="552"/>
      <c r="G28" s="552"/>
      <c r="H28" s="552"/>
      <c r="I28" s="552"/>
      <c r="J28" s="552"/>
      <c r="K28" s="552"/>
      <c r="L28" s="552"/>
      <c r="M28" s="552"/>
      <c r="N28" s="552"/>
      <c r="O28" s="552"/>
      <c r="P28" s="552"/>
      <c r="Q28" s="552"/>
      <c r="R28" s="552"/>
      <c r="S28" s="552"/>
      <c r="T28" s="552"/>
      <c r="U28" s="552"/>
      <c r="V28" s="552"/>
      <c r="W28" s="552"/>
      <c r="X28" s="552"/>
      <c r="Y28" s="552"/>
      <c r="Z28" s="552"/>
      <c r="AA28" s="552"/>
      <c r="AB28" s="552"/>
      <c r="AC28" s="552"/>
      <c r="AD28" s="552"/>
      <c r="AE28" s="552"/>
      <c r="AF28" s="552"/>
      <c r="AG28" s="552"/>
      <c r="AH28" s="552"/>
      <c r="AI28" s="552"/>
      <c r="AJ28" s="552"/>
      <c r="AK28" s="552"/>
    </row>
    <row r="29" spans="2:37" ht="13.15" customHeight="1" x14ac:dyDescent="0.2">
      <c r="B29" s="35" t="s">
        <v>1435</v>
      </c>
      <c r="C29" s="293"/>
      <c r="D29" s="293"/>
      <c r="E29" s="293"/>
      <c r="F29" s="293"/>
      <c r="G29" s="293"/>
      <c r="H29" s="293"/>
      <c r="I29" s="293"/>
      <c r="J29" s="293"/>
      <c r="K29" s="293"/>
      <c r="L29" s="293"/>
      <c r="M29" s="293"/>
      <c r="N29" s="293"/>
      <c r="O29" s="293"/>
      <c r="P29" s="293"/>
      <c r="Q29" s="293"/>
      <c r="R29" s="293"/>
      <c r="S29" s="293"/>
      <c r="T29" s="293"/>
      <c r="U29" s="293"/>
      <c r="V29" s="293"/>
      <c r="W29" s="293"/>
      <c r="X29" s="293"/>
      <c r="Y29" s="293"/>
      <c r="Z29" s="293"/>
      <c r="AA29" s="293"/>
      <c r="AB29" s="293"/>
      <c r="AC29" s="293"/>
      <c r="AD29" s="293"/>
      <c r="AE29" s="293"/>
      <c r="AF29" s="293"/>
      <c r="AG29" s="293"/>
      <c r="AH29" s="293"/>
      <c r="AI29" s="293"/>
      <c r="AJ29" s="293"/>
      <c r="AK29" s="293"/>
    </row>
    <row r="30" spans="2:37" ht="13.15" customHeight="1" x14ac:dyDescent="0.2">
      <c r="B30" s="152"/>
      <c r="C30" s="553"/>
      <c r="D30" s="553"/>
      <c r="E30" s="553"/>
      <c r="F30" s="553"/>
      <c r="G30" s="553"/>
      <c r="H30" s="553"/>
      <c r="I30" s="553"/>
      <c r="J30" s="553"/>
      <c r="K30" s="553"/>
      <c r="L30" s="553"/>
      <c r="M30" s="553"/>
      <c r="N30" s="553"/>
      <c r="O30" s="553"/>
      <c r="P30" s="553"/>
      <c r="Q30" s="553"/>
      <c r="R30" s="553"/>
      <c r="S30" s="553"/>
      <c r="T30" s="553"/>
      <c r="U30" s="553"/>
      <c r="V30" s="553"/>
      <c r="W30" s="553"/>
      <c r="X30" s="553"/>
      <c r="Y30" s="553"/>
      <c r="Z30" s="553"/>
      <c r="AA30" s="553"/>
      <c r="AB30" s="553"/>
      <c r="AC30" s="553"/>
      <c r="AD30" s="553"/>
      <c r="AE30" s="553"/>
      <c r="AF30" s="553"/>
      <c r="AG30" s="553"/>
      <c r="AH30" s="553"/>
      <c r="AI30" s="553"/>
      <c r="AJ30" s="553"/>
      <c r="AK30" s="553"/>
    </row>
    <row r="31" spans="2:37" ht="13.15" customHeight="1" x14ac:dyDescent="0.2">
      <c r="B31" s="291" t="s">
        <v>1436</v>
      </c>
      <c r="C31" s="292"/>
      <c r="D31" s="292"/>
      <c r="E31" s="292"/>
      <c r="F31" s="292"/>
      <c r="G31" s="292"/>
      <c r="H31" s="292"/>
      <c r="I31" s="292"/>
      <c r="J31" s="292"/>
      <c r="K31" s="292"/>
      <c r="L31" s="292"/>
      <c r="M31" s="292"/>
      <c r="N31" s="292"/>
      <c r="O31" s="292"/>
      <c r="P31" s="292"/>
      <c r="Q31" s="292"/>
      <c r="R31" s="292"/>
      <c r="S31" s="292"/>
      <c r="T31" s="292"/>
      <c r="U31" s="292"/>
      <c r="V31" s="292"/>
      <c r="W31" s="292"/>
      <c r="X31" s="292"/>
      <c r="Y31" s="292"/>
      <c r="Z31" s="292"/>
      <c r="AA31" s="292"/>
      <c r="AB31" s="292"/>
      <c r="AC31" s="292"/>
      <c r="AD31" s="292"/>
      <c r="AE31" s="292"/>
      <c r="AF31" s="292"/>
      <c r="AG31" s="292"/>
      <c r="AH31" s="292"/>
      <c r="AI31" s="292"/>
      <c r="AJ31" s="292"/>
      <c r="AK31" s="292"/>
    </row>
    <row r="33" spans="2:37" ht="13.15" customHeight="1" x14ac:dyDescent="0.2">
      <c r="B33" s="294" t="s">
        <v>1437</v>
      </c>
      <c r="C33" s="553"/>
      <c r="D33" s="553"/>
      <c r="E33" s="553"/>
      <c r="F33" s="553"/>
      <c r="G33" s="553"/>
      <c r="H33" s="553"/>
      <c r="I33" s="553"/>
      <c r="J33" s="553"/>
      <c r="K33" s="553"/>
      <c r="L33" s="553"/>
      <c r="M33" s="553"/>
      <c r="N33" s="553"/>
      <c r="O33" s="553"/>
      <c r="P33" s="553"/>
      <c r="Q33" s="553"/>
      <c r="R33" s="553"/>
      <c r="S33" s="553"/>
      <c r="T33" s="553"/>
      <c r="U33" s="553"/>
      <c r="V33" s="553"/>
      <c r="W33" s="553"/>
      <c r="X33" s="553"/>
      <c r="Y33" s="553"/>
      <c r="Z33" s="553"/>
      <c r="AA33" s="553"/>
      <c r="AB33" s="553"/>
      <c r="AC33" s="553"/>
      <c r="AD33" s="553"/>
      <c r="AE33" s="553"/>
      <c r="AF33" s="553"/>
      <c r="AG33" s="553"/>
      <c r="AH33" s="553"/>
      <c r="AI33" s="553"/>
      <c r="AJ33" s="553"/>
      <c r="AK33" s="553"/>
    </row>
    <row r="35" spans="2:37" ht="13.15" customHeight="1" x14ac:dyDescent="0.2">
      <c r="B35" s="389"/>
      <c r="C35" s="554"/>
      <c r="D35" s="389"/>
      <c r="E35" s="389"/>
      <c r="F35" s="389"/>
      <c r="G35" s="389"/>
      <c r="H35" s="389"/>
      <c r="I35" s="389"/>
      <c r="J35" s="389"/>
      <c r="K35" s="389"/>
      <c r="L35" s="389"/>
      <c r="M35" s="389"/>
      <c r="N35" s="389"/>
      <c r="O35" s="389"/>
      <c r="P35" s="389"/>
      <c r="Q35" s="389"/>
      <c r="R35" s="389"/>
      <c r="S35" s="389"/>
      <c r="T35" s="389"/>
      <c r="U35" s="389"/>
      <c r="V35" s="389"/>
      <c r="W35" s="389"/>
      <c r="X35" s="389"/>
      <c r="Y35" s="389"/>
      <c r="Z35" s="389"/>
      <c r="AA35" s="389"/>
      <c r="AB35" s="389"/>
      <c r="AC35" s="389"/>
      <c r="AD35" s="389"/>
      <c r="AE35" s="389"/>
      <c r="AF35" s="389"/>
      <c r="AG35" s="389"/>
      <c r="AH35" s="389"/>
      <c r="AI35" s="389"/>
      <c r="AJ35" s="389"/>
      <c r="AK35" s="389"/>
    </row>
    <row r="41" spans="2:37" ht="13.15" customHeight="1" x14ac:dyDescent="0.2">
      <c r="B41" s="389" t="s">
        <v>1438</v>
      </c>
      <c r="C41" s="397">
        <v>30</v>
      </c>
      <c r="D41" s="389"/>
      <c r="E41" s="389"/>
      <c r="F41" s="389"/>
      <c r="G41" s="389"/>
      <c r="H41" s="389"/>
      <c r="I41" s="389"/>
      <c r="J41" s="389"/>
      <c r="K41" s="389"/>
      <c r="L41" s="389"/>
      <c r="M41" s="389"/>
      <c r="N41" s="389"/>
      <c r="O41" s="389"/>
      <c r="P41" s="389"/>
      <c r="Q41" s="389"/>
      <c r="R41" s="389"/>
      <c r="S41" s="389"/>
      <c r="T41" s="389"/>
      <c r="U41" s="389"/>
      <c r="V41" s="389"/>
      <c r="W41" s="389"/>
      <c r="X41" s="389"/>
      <c r="Y41" s="389"/>
      <c r="Z41" s="389"/>
      <c r="AA41" s="389"/>
      <c r="AB41" s="389"/>
      <c r="AC41" s="389"/>
      <c r="AD41" s="389"/>
      <c r="AE41" s="389"/>
      <c r="AF41" s="389"/>
      <c r="AG41" s="389"/>
      <c r="AH41" s="389"/>
      <c r="AI41" s="389"/>
      <c r="AJ41" s="389"/>
      <c r="AK41" s="389"/>
    </row>
    <row r="42" spans="2:37" ht="13.15" customHeight="1" x14ac:dyDescent="0.2">
      <c r="B42" s="389" t="s">
        <v>1439</v>
      </c>
      <c r="C42" s="397">
        <v>30</v>
      </c>
      <c r="D42" s="389"/>
      <c r="E42" s="389"/>
      <c r="F42" s="389"/>
      <c r="G42" s="389"/>
      <c r="H42" s="389"/>
      <c r="I42" s="389"/>
      <c r="J42" s="389"/>
      <c r="K42" s="389"/>
      <c r="L42" s="389"/>
      <c r="M42" s="389"/>
      <c r="N42" s="389"/>
      <c r="O42" s="389"/>
      <c r="P42" s="389"/>
      <c r="Q42" s="389"/>
      <c r="R42" s="389"/>
      <c r="S42" s="389"/>
      <c r="T42" s="389"/>
      <c r="U42" s="389"/>
      <c r="V42" s="389"/>
      <c r="W42" s="389"/>
      <c r="X42" s="389"/>
      <c r="Y42" s="389"/>
      <c r="Z42" s="389"/>
      <c r="AA42" s="389"/>
      <c r="AB42" s="389"/>
      <c r="AC42" s="389"/>
      <c r="AD42" s="389"/>
      <c r="AE42" s="389"/>
      <c r="AF42" s="389"/>
      <c r="AG42" s="389"/>
      <c r="AH42" s="389"/>
      <c r="AI42" s="389"/>
      <c r="AJ42" s="389"/>
      <c r="AK42" s="389"/>
    </row>
  </sheetData>
  <pageMargins left="0.7" right="0.7" top="0.75" bottom="0.75" header="0.3" footer="0.3"/>
  <pageSetup paperSize="9" scale="34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Planilha31"/>
  <dimension ref="A2:AK40"/>
  <sheetViews>
    <sheetView showGridLines="0" zoomScale="85" zoomScaleNormal="85" workbookViewId="0">
      <selection activeCell="A20" sqref="A20"/>
    </sheetView>
  </sheetViews>
  <sheetFormatPr defaultColWidth="9.28515625" defaultRowHeight="13.15" customHeight="1" outlineLevelRow="1" x14ac:dyDescent="0.2"/>
  <cols>
    <col min="1" max="1" width="60.28515625" style="227" customWidth="1"/>
    <col min="2" max="2" width="14.28515625" style="158" bestFit="1" customWidth="1"/>
    <col min="3" max="37" width="13.28515625" style="158" bestFit="1" customWidth="1"/>
    <col min="38" max="16384" width="9.28515625" style="158"/>
  </cols>
  <sheetData>
    <row r="2" spans="1:37" s="8" customFormat="1" ht="13.15" customHeight="1" x14ac:dyDescent="0.2">
      <c r="A2" s="230" t="s">
        <v>1114</v>
      </c>
      <c r="B2" s="213" t="s">
        <v>64</v>
      </c>
      <c r="C2" s="213" t="s">
        <v>758</v>
      </c>
      <c r="D2" s="213" t="s">
        <v>759</v>
      </c>
      <c r="E2" s="213" t="s">
        <v>760</v>
      </c>
      <c r="F2" s="213" t="s">
        <v>761</v>
      </c>
      <c r="G2" s="213" t="s">
        <v>762</v>
      </c>
      <c r="H2" s="213" t="s">
        <v>763</v>
      </c>
      <c r="I2" s="213" t="s">
        <v>764</v>
      </c>
      <c r="J2" s="213" t="s">
        <v>765</v>
      </c>
      <c r="K2" s="213" t="s">
        <v>766</v>
      </c>
      <c r="L2" s="213" t="s">
        <v>700</v>
      </c>
      <c r="M2" s="213" t="s">
        <v>701</v>
      </c>
      <c r="N2" s="213" t="s">
        <v>702</v>
      </c>
      <c r="O2" s="213" t="s">
        <v>703</v>
      </c>
      <c r="P2" s="213" t="s">
        <v>704</v>
      </c>
      <c r="Q2" s="213" t="s">
        <v>705</v>
      </c>
      <c r="R2" s="213" t="s">
        <v>706</v>
      </c>
      <c r="S2" s="213" t="s">
        <v>707</v>
      </c>
      <c r="T2" s="213" t="s">
        <v>708</v>
      </c>
      <c r="U2" s="213" t="s">
        <v>709</v>
      </c>
      <c r="V2" s="213" t="s">
        <v>710</v>
      </c>
      <c r="W2" s="213" t="s">
        <v>711</v>
      </c>
      <c r="X2" s="213" t="s">
        <v>712</v>
      </c>
      <c r="Y2" s="213" t="s">
        <v>713</v>
      </c>
      <c r="Z2" s="213" t="s">
        <v>714</v>
      </c>
      <c r="AA2" s="213" t="s">
        <v>715</v>
      </c>
      <c r="AB2" s="213" t="s">
        <v>716</v>
      </c>
      <c r="AC2" s="213" t="s">
        <v>717</v>
      </c>
      <c r="AD2" s="213" t="s">
        <v>718</v>
      </c>
      <c r="AE2" s="213" t="s">
        <v>719</v>
      </c>
      <c r="AF2" s="213" t="s">
        <v>720</v>
      </c>
      <c r="AG2" s="213" t="s">
        <v>721</v>
      </c>
      <c r="AH2" s="213" t="s">
        <v>722</v>
      </c>
      <c r="AI2" s="213" t="s">
        <v>723</v>
      </c>
      <c r="AJ2" s="213" t="s">
        <v>724</v>
      </c>
      <c r="AK2" s="213" t="s">
        <v>725</v>
      </c>
    </row>
    <row r="3" spans="1:37" s="8" customFormat="1" ht="13.15" customHeight="1" x14ac:dyDescent="0.2">
      <c r="A3" s="228" t="s">
        <v>1440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2"/>
      <c r="P3" s="232"/>
      <c r="Q3" s="232"/>
      <c r="R3" s="232"/>
      <c r="S3" s="232"/>
      <c r="T3" s="232"/>
      <c r="U3" s="232"/>
      <c r="V3" s="232"/>
      <c r="W3" s="232"/>
      <c r="X3" s="232"/>
      <c r="Y3" s="232"/>
      <c r="Z3" s="232"/>
      <c r="AA3" s="232"/>
      <c r="AB3" s="232"/>
      <c r="AC3" s="232"/>
      <c r="AD3" s="232"/>
      <c r="AE3" s="232"/>
      <c r="AF3" s="232"/>
      <c r="AG3" s="232"/>
      <c r="AH3" s="232"/>
      <c r="AI3" s="232"/>
      <c r="AJ3" s="232"/>
      <c r="AK3" s="232"/>
    </row>
    <row r="4" spans="1:37" ht="13.15" customHeight="1" outlineLevel="1" x14ac:dyDescent="0.2">
      <c r="A4" s="545" t="s">
        <v>1441</v>
      </c>
      <c r="B4" s="555"/>
      <c r="C4" s="555"/>
      <c r="D4" s="555"/>
      <c r="E4" s="555"/>
      <c r="F4" s="555"/>
      <c r="G4" s="555"/>
      <c r="H4" s="555"/>
      <c r="I4" s="555"/>
      <c r="J4" s="555"/>
      <c r="K4" s="555"/>
      <c r="L4" s="555"/>
      <c r="M4" s="555"/>
      <c r="N4" s="555"/>
      <c r="O4" s="555"/>
      <c r="P4" s="555"/>
      <c r="Q4" s="555"/>
      <c r="R4" s="555"/>
      <c r="S4" s="555"/>
      <c r="T4" s="555"/>
      <c r="U4" s="555"/>
      <c r="V4" s="555"/>
      <c r="W4" s="555"/>
      <c r="X4" s="555"/>
      <c r="Y4" s="555"/>
      <c r="Z4" s="555"/>
      <c r="AA4" s="555"/>
      <c r="AB4" s="555"/>
      <c r="AC4" s="555"/>
      <c r="AD4" s="555"/>
      <c r="AE4" s="555"/>
      <c r="AF4" s="555"/>
      <c r="AG4" s="555"/>
      <c r="AH4" s="555"/>
      <c r="AI4" s="555"/>
      <c r="AJ4" s="555"/>
      <c r="AK4" s="555"/>
    </row>
    <row r="5" spans="1:37" ht="24" customHeight="1" outlineLevel="1" x14ac:dyDescent="0.2">
      <c r="A5" s="545" t="s">
        <v>1442</v>
      </c>
      <c r="B5" s="555"/>
      <c r="C5" s="555"/>
      <c r="D5" s="555"/>
      <c r="E5" s="555"/>
      <c r="F5" s="555"/>
      <c r="G5" s="555"/>
      <c r="H5" s="555"/>
      <c r="I5" s="555"/>
      <c r="J5" s="555"/>
      <c r="K5" s="555"/>
      <c r="L5" s="555"/>
      <c r="M5" s="555"/>
      <c r="N5" s="555"/>
      <c r="O5" s="555"/>
      <c r="P5" s="555"/>
      <c r="Q5" s="555"/>
      <c r="R5" s="555"/>
      <c r="S5" s="555"/>
      <c r="T5" s="555"/>
      <c r="U5" s="555"/>
      <c r="V5" s="555"/>
      <c r="W5" s="555"/>
      <c r="X5" s="555"/>
      <c r="Y5" s="555"/>
      <c r="Z5" s="555"/>
      <c r="AA5" s="555"/>
      <c r="AB5" s="555"/>
      <c r="AC5" s="555"/>
      <c r="AD5" s="555"/>
      <c r="AE5" s="555"/>
      <c r="AF5" s="555"/>
      <c r="AG5" s="555"/>
      <c r="AH5" s="555"/>
      <c r="AI5" s="555"/>
      <c r="AJ5" s="555"/>
      <c r="AK5" s="555"/>
    </row>
    <row r="6" spans="1:37" ht="13.15" customHeight="1" x14ac:dyDescent="0.2">
      <c r="A6" s="545"/>
      <c r="B6" s="555"/>
      <c r="C6" s="555"/>
      <c r="D6" s="555"/>
      <c r="E6" s="555"/>
      <c r="F6" s="555"/>
      <c r="G6" s="555"/>
      <c r="H6" s="555"/>
      <c r="I6" s="555"/>
      <c r="J6" s="555"/>
      <c r="K6" s="555"/>
      <c r="L6" s="555"/>
      <c r="M6" s="555"/>
      <c r="N6" s="555"/>
      <c r="O6" s="555"/>
      <c r="P6" s="555"/>
      <c r="Q6" s="555"/>
      <c r="R6" s="555"/>
      <c r="S6" s="555"/>
      <c r="T6" s="555"/>
      <c r="U6" s="555"/>
      <c r="V6" s="555"/>
      <c r="W6" s="555"/>
      <c r="X6" s="555"/>
      <c r="Y6" s="555"/>
      <c r="Z6" s="555"/>
      <c r="AA6" s="555"/>
      <c r="AB6" s="555"/>
      <c r="AC6" s="555"/>
      <c r="AD6" s="555"/>
      <c r="AE6" s="555"/>
      <c r="AF6" s="555"/>
      <c r="AG6" s="537"/>
      <c r="AH6" s="537"/>
      <c r="AI6" s="537"/>
      <c r="AJ6" s="537"/>
      <c r="AK6" s="537"/>
    </row>
    <row r="7" spans="1:37" s="8" customFormat="1" ht="13.15" customHeight="1" x14ac:dyDescent="0.2">
      <c r="A7" s="228" t="s">
        <v>1443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2"/>
      <c r="T7" s="232"/>
      <c r="U7" s="232"/>
      <c r="V7" s="232"/>
      <c r="W7" s="232"/>
      <c r="X7" s="232"/>
      <c r="Y7" s="232"/>
      <c r="Z7" s="232"/>
      <c r="AA7" s="232"/>
      <c r="AB7" s="232"/>
      <c r="AC7" s="232"/>
      <c r="AD7" s="232"/>
      <c r="AE7" s="232"/>
      <c r="AF7" s="232"/>
      <c r="AG7" s="232"/>
      <c r="AH7" s="232"/>
      <c r="AI7" s="232"/>
      <c r="AJ7" s="232"/>
      <c r="AK7" s="232"/>
    </row>
    <row r="8" spans="1:37" ht="13.15" customHeight="1" outlineLevel="1" x14ac:dyDescent="0.2">
      <c r="A8" s="545" t="s">
        <v>1444</v>
      </c>
      <c r="B8" s="555"/>
      <c r="C8" s="555"/>
      <c r="D8" s="555"/>
      <c r="E8" s="555"/>
      <c r="F8" s="555"/>
      <c r="G8" s="555"/>
      <c r="H8" s="555"/>
      <c r="I8" s="555"/>
      <c r="J8" s="555"/>
      <c r="K8" s="555"/>
      <c r="L8" s="555"/>
      <c r="M8" s="555"/>
      <c r="N8" s="555"/>
      <c r="O8" s="555"/>
      <c r="P8" s="555"/>
      <c r="Q8" s="555"/>
      <c r="R8" s="555"/>
      <c r="S8" s="555"/>
      <c r="T8" s="555"/>
      <c r="U8" s="555"/>
      <c r="V8" s="555"/>
      <c r="W8" s="555"/>
      <c r="X8" s="555"/>
      <c r="Y8" s="555"/>
      <c r="Z8" s="555"/>
      <c r="AA8" s="555"/>
      <c r="AB8" s="555"/>
      <c r="AC8" s="555"/>
      <c r="AD8" s="555"/>
      <c r="AE8" s="555"/>
      <c r="AF8" s="555"/>
      <c r="AG8" s="555"/>
      <c r="AH8" s="555"/>
      <c r="AI8" s="555"/>
      <c r="AJ8" s="555"/>
      <c r="AK8" s="555"/>
    </row>
    <row r="9" spans="1:37" ht="13.15" customHeight="1" outlineLevel="1" x14ac:dyDescent="0.2">
      <c r="A9" s="545" t="s">
        <v>45</v>
      </c>
      <c r="B9" s="555"/>
      <c r="C9" s="555"/>
      <c r="D9" s="555"/>
      <c r="E9" s="555"/>
      <c r="F9" s="555"/>
      <c r="G9" s="555"/>
      <c r="H9" s="555"/>
      <c r="I9" s="555"/>
      <c r="J9" s="555"/>
      <c r="K9" s="555"/>
      <c r="L9" s="555"/>
      <c r="M9" s="555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555"/>
      <c r="AJ9" s="555"/>
      <c r="AK9" s="555"/>
    </row>
    <row r="10" spans="1:37" ht="13.15" customHeight="1" outlineLevel="1" x14ac:dyDescent="0.2">
      <c r="A10" s="545" t="s">
        <v>47</v>
      </c>
      <c r="B10" s="555"/>
      <c r="C10" s="555"/>
      <c r="D10" s="555"/>
      <c r="E10" s="555"/>
      <c r="F10" s="555"/>
      <c r="G10" s="555"/>
      <c r="H10" s="555"/>
      <c r="I10" s="555"/>
      <c r="J10" s="555"/>
      <c r="K10" s="555"/>
      <c r="L10" s="555"/>
      <c r="M10" s="555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555"/>
      <c r="AJ10" s="555"/>
      <c r="AK10" s="555"/>
    </row>
    <row r="11" spans="1:37" ht="13.15" customHeight="1" x14ac:dyDescent="0.2">
      <c r="A11" s="545"/>
      <c r="B11" s="555"/>
      <c r="C11" s="555"/>
      <c r="D11" s="555"/>
      <c r="E11" s="555"/>
      <c r="F11" s="555"/>
      <c r="G11" s="555"/>
      <c r="H11" s="555"/>
      <c r="I11" s="555"/>
      <c r="J11" s="555"/>
      <c r="K11" s="555"/>
      <c r="L11" s="555"/>
      <c r="M11" s="555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37"/>
      <c r="AH11" s="537"/>
      <c r="AI11" s="537"/>
      <c r="AJ11" s="537"/>
      <c r="AK11" s="537"/>
    </row>
    <row r="12" spans="1:37" s="8" customFormat="1" ht="13.15" customHeight="1" x14ac:dyDescent="0.2">
      <c r="A12" s="228" t="s">
        <v>1445</v>
      </c>
      <c r="B12" s="232"/>
      <c r="C12" s="232"/>
      <c r="D12" s="232"/>
      <c r="E12" s="232"/>
      <c r="F12" s="232"/>
      <c r="G12" s="232"/>
      <c r="H12" s="232"/>
      <c r="I12" s="232"/>
      <c r="J12" s="232"/>
      <c r="K12" s="232"/>
      <c r="L12" s="232"/>
      <c r="M12" s="232"/>
      <c r="N12" s="232"/>
      <c r="O12" s="232"/>
      <c r="P12" s="232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/>
      <c r="AJ12" s="232"/>
      <c r="AK12" s="232"/>
    </row>
    <row r="13" spans="1:37" ht="13.15" customHeight="1" x14ac:dyDescent="0.2">
      <c r="A13" s="546"/>
      <c r="B13" s="555"/>
      <c r="C13" s="555"/>
      <c r="D13" s="555"/>
      <c r="E13" s="555"/>
      <c r="F13" s="555"/>
      <c r="G13" s="555"/>
      <c r="H13" s="555"/>
      <c r="I13" s="555"/>
      <c r="J13" s="555"/>
      <c r="K13" s="555"/>
      <c r="L13" s="555"/>
      <c r="M13" s="555"/>
      <c r="N13" s="555"/>
      <c r="O13" s="555"/>
      <c r="P13" s="555"/>
      <c r="Q13" s="555"/>
      <c r="R13" s="555"/>
      <c r="S13" s="555"/>
      <c r="T13" s="555"/>
      <c r="U13" s="555"/>
      <c r="V13" s="555"/>
      <c r="W13" s="555"/>
      <c r="X13" s="555"/>
      <c r="Y13" s="555"/>
      <c r="Z13" s="555"/>
      <c r="AA13" s="555"/>
      <c r="AB13" s="555"/>
      <c r="AC13" s="555"/>
      <c r="AD13" s="555"/>
      <c r="AE13" s="555"/>
      <c r="AF13" s="555"/>
      <c r="AG13" s="537"/>
      <c r="AH13" s="537"/>
      <c r="AI13" s="537"/>
      <c r="AJ13" s="537"/>
      <c r="AK13" s="537"/>
    </row>
    <row r="14" spans="1:37" s="8" customFormat="1" ht="13.15" customHeight="1" x14ac:dyDescent="0.2">
      <c r="A14" s="228" t="s">
        <v>1446</v>
      </c>
      <c r="B14" s="232"/>
      <c r="C14" s="232"/>
      <c r="D14" s="232"/>
      <c r="E14" s="232"/>
      <c r="F14" s="232"/>
      <c r="G14" s="232"/>
      <c r="H14" s="232"/>
      <c r="I14" s="232"/>
      <c r="J14" s="232"/>
      <c r="K14" s="232"/>
      <c r="L14" s="232"/>
      <c r="M14" s="232"/>
      <c r="N14" s="232"/>
      <c r="O14" s="232"/>
      <c r="P14" s="232"/>
      <c r="Q14" s="232"/>
      <c r="R14" s="232"/>
      <c r="S14" s="232"/>
      <c r="T14" s="232"/>
      <c r="U14" s="232"/>
      <c r="V14" s="232"/>
      <c r="W14" s="232"/>
      <c r="X14" s="232"/>
      <c r="Y14" s="232"/>
      <c r="Z14" s="232"/>
      <c r="AA14" s="232"/>
      <c r="AB14" s="232"/>
      <c r="AC14" s="232"/>
      <c r="AD14" s="232"/>
      <c r="AE14" s="232"/>
      <c r="AF14" s="232"/>
      <c r="AG14" s="232"/>
      <c r="AH14" s="232"/>
      <c r="AI14" s="232"/>
      <c r="AJ14" s="232"/>
      <c r="AK14" s="232"/>
    </row>
    <row r="15" spans="1:37" ht="13.15" customHeight="1" outlineLevel="1" x14ac:dyDescent="0.2">
      <c r="A15" s="545" t="s">
        <v>1447</v>
      </c>
      <c r="B15" s="555"/>
      <c r="C15" s="555"/>
      <c r="D15" s="555"/>
      <c r="E15" s="555"/>
      <c r="F15" s="555"/>
      <c r="G15" s="555"/>
      <c r="H15" s="555"/>
      <c r="I15" s="555"/>
      <c r="J15" s="555"/>
      <c r="K15" s="555"/>
      <c r="L15" s="555"/>
      <c r="M15" s="555"/>
      <c r="N15" s="555"/>
      <c r="O15" s="555"/>
      <c r="P15" s="555"/>
      <c r="Q15" s="555"/>
      <c r="R15" s="555"/>
      <c r="S15" s="555"/>
      <c r="T15" s="555"/>
      <c r="U15" s="555"/>
      <c r="V15" s="555"/>
      <c r="W15" s="555"/>
      <c r="X15" s="555"/>
      <c r="Y15" s="555"/>
      <c r="Z15" s="555"/>
      <c r="AA15" s="555"/>
      <c r="AB15" s="555"/>
      <c r="AC15" s="555"/>
      <c r="AD15" s="555"/>
      <c r="AE15" s="555"/>
      <c r="AF15" s="555"/>
      <c r="AG15" s="555"/>
      <c r="AH15" s="555"/>
      <c r="AI15" s="555"/>
      <c r="AJ15" s="555"/>
      <c r="AK15" s="555"/>
    </row>
    <row r="16" spans="1:37" ht="13.15" customHeight="1" outlineLevel="1" x14ac:dyDescent="0.2">
      <c r="A16" s="545" t="s">
        <v>1448</v>
      </c>
      <c r="B16" s="555"/>
      <c r="C16" s="555"/>
      <c r="D16" s="555"/>
      <c r="E16" s="555"/>
      <c r="F16" s="555"/>
      <c r="G16" s="555"/>
      <c r="H16" s="555"/>
      <c r="I16" s="555"/>
      <c r="J16" s="555"/>
      <c r="K16" s="555"/>
      <c r="L16" s="555"/>
      <c r="M16" s="555"/>
      <c r="N16" s="555"/>
      <c r="O16" s="555"/>
      <c r="P16" s="555"/>
      <c r="Q16" s="555"/>
      <c r="R16" s="555"/>
      <c r="S16" s="555"/>
      <c r="T16" s="555"/>
      <c r="U16" s="555"/>
      <c r="V16" s="555"/>
      <c r="W16" s="555"/>
      <c r="X16" s="555"/>
      <c r="Y16" s="555"/>
      <c r="Z16" s="555"/>
      <c r="AA16" s="555"/>
      <c r="AB16" s="555"/>
      <c r="AC16" s="555"/>
      <c r="AD16" s="555"/>
      <c r="AE16" s="555"/>
      <c r="AF16" s="555"/>
      <c r="AG16" s="555"/>
      <c r="AH16" s="555"/>
      <c r="AI16" s="555"/>
      <c r="AJ16" s="555"/>
      <c r="AK16" s="555"/>
    </row>
    <row r="17" spans="1:37" ht="13.15" customHeight="1" outlineLevel="1" x14ac:dyDescent="0.2">
      <c r="A17" s="545" t="s">
        <v>1449</v>
      </c>
      <c r="B17" s="555"/>
      <c r="C17" s="555"/>
      <c r="D17" s="555"/>
      <c r="E17" s="555"/>
      <c r="F17" s="555"/>
      <c r="G17" s="555"/>
      <c r="H17" s="555"/>
      <c r="I17" s="555"/>
      <c r="J17" s="555"/>
      <c r="K17" s="555"/>
      <c r="L17" s="555"/>
      <c r="M17" s="555"/>
      <c r="N17" s="555"/>
      <c r="O17" s="555"/>
      <c r="P17" s="555"/>
      <c r="Q17" s="555"/>
      <c r="R17" s="555"/>
      <c r="S17" s="555"/>
      <c r="T17" s="555"/>
      <c r="U17" s="555"/>
      <c r="V17" s="555"/>
      <c r="W17" s="555"/>
      <c r="X17" s="555"/>
      <c r="Y17" s="555"/>
      <c r="Z17" s="555"/>
      <c r="AA17" s="555"/>
      <c r="AB17" s="555"/>
      <c r="AC17" s="555"/>
      <c r="AD17" s="555"/>
      <c r="AE17" s="555"/>
      <c r="AF17" s="555"/>
      <c r="AG17" s="555"/>
      <c r="AH17" s="555"/>
      <c r="AI17" s="555"/>
      <c r="AJ17" s="555"/>
      <c r="AK17" s="555"/>
    </row>
    <row r="18" spans="1:37" ht="13.15" customHeight="1" outlineLevel="1" x14ac:dyDescent="0.2">
      <c r="A18" s="545" t="s">
        <v>1450</v>
      </c>
      <c r="B18" s="555"/>
      <c r="C18" s="555"/>
      <c r="D18" s="555"/>
      <c r="E18" s="555"/>
      <c r="F18" s="555"/>
      <c r="G18" s="555"/>
      <c r="H18" s="555"/>
      <c r="I18" s="555"/>
      <c r="J18" s="555"/>
      <c r="K18" s="555"/>
      <c r="L18" s="555"/>
      <c r="M18" s="555"/>
      <c r="N18" s="555"/>
      <c r="O18" s="555"/>
      <c r="P18" s="555"/>
      <c r="Q18" s="555"/>
      <c r="R18" s="555"/>
      <c r="S18" s="555"/>
      <c r="T18" s="555"/>
      <c r="U18" s="555"/>
      <c r="V18" s="555"/>
      <c r="W18" s="555"/>
      <c r="X18" s="555"/>
      <c r="Y18" s="555"/>
      <c r="Z18" s="555"/>
      <c r="AA18" s="555"/>
      <c r="AB18" s="555"/>
      <c r="AC18" s="555"/>
      <c r="AD18" s="555"/>
      <c r="AE18" s="555"/>
      <c r="AF18" s="555"/>
      <c r="AG18" s="555"/>
      <c r="AH18" s="555"/>
      <c r="AI18" s="555"/>
      <c r="AJ18" s="555"/>
      <c r="AK18" s="555"/>
    </row>
    <row r="19" spans="1:37" ht="13.15" customHeight="1" outlineLevel="1" x14ac:dyDescent="0.2">
      <c r="A19" s="545" t="s">
        <v>1451</v>
      </c>
      <c r="B19" s="555"/>
      <c r="C19" s="555"/>
      <c r="D19" s="555"/>
      <c r="E19" s="555"/>
      <c r="F19" s="555"/>
      <c r="G19" s="555"/>
      <c r="H19" s="555"/>
      <c r="I19" s="555"/>
      <c r="J19" s="555"/>
      <c r="K19" s="555"/>
      <c r="L19" s="555"/>
      <c r="M19" s="555"/>
      <c r="N19" s="555"/>
      <c r="O19" s="555"/>
      <c r="P19" s="555"/>
      <c r="Q19" s="555"/>
      <c r="R19" s="555"/>
      <c r="S19" s="555"/>
      <c r="T19" s="555"/>
      <c r="U19" s="555"/>
      <c r="V19" s="555"/>
      <c r="W19" s="555"/>
      <c r="X19" s="555"/>
      <c r="Y19" s="555"/>
      <c r="Z19" s="555"/>
      <c r="AA19" s="555"/>
      <c r="AB19" s="555"/>
      <c r="AC19" s="555"/>
      <c r="AD19" s="555"/>
      <c r="AE19" s="555"/>
      <c r="AF19" s="555"/>
      <c r="AG19" s="555"/>
      <c r="AH19" s="555"/>
      <c r="AI19" s="555"/>
      <c r="AJ19" s="555"/>
      <c r="AK19" s="555"/>
    </row>
    <row r="20" spans="1:37" ht="13.15" customHeight="1" outlineLevel="1" x14ac:dyDescent="0.2">
      <c r="A20" s="545" t="s">
        <v>1452</v>
      </c>
      <c r="B20" s="555"/>
      <c r="C20" s="555"/>
      <c r="D20" s="555"/>
      <c r="E20" s="555"/>
      <c r="F20" s="555"/>
      <c r="G20" s="555"/>
      <c r="H20" s="555"/>
      <c r="I20" s="555"/>
      <c r="J20" s="555"/>
      <c r="K20" s="555"/>
      <c r="L20" s="555"/>
      <c r="M20" s="555"/>
      <c r="N20" s="555"/>
      <c r="O20" s="555"/>
      <c r="P20" s="555"/>
      <c r="Q20" s="555"/>
      <c r="R20" s="555"/>
      <c r="S20" s="555"/>
      <c r="T20" s="555"/>
      <c r="U20" s="555"/>
      <c r="V20" s="555"/>
      <c r="W20" s="555"/>
      <c r="X20" s="555"/>
      <c r="Y20" s="555"/>
      <c r="Z20" s="555"/>
      <c r="AA20" s="555"/>
      <c r="AB20" s="555"/>
      <c r="AC20" s="555"/>
      <c r="AD20" s="555"/>
      <c r="AE20" s="555"/>
      <c r="AF20" s="555"/>
      <c r="AG20" s="555"/>
      <c r="AH20" s="555"/>
      <c r="AI20" s="555"/>
      <c r="AJ20" s="555"/>
      <c r="AK20" s="555"/>
    </row>
    <row r="21" spans="1:37" ht="13.15" customHeight="1" outlineLevel="1" x14ac:dyDescent="0.2">
      <c r="A21" s="545" t="s">
        <v>1453</v>
      </c>
      <c r="B21" s="555"/>
      <c r="C21" s="555"/>
      <c r="D21" s="555"/>
      <c r="E21" s="555"/>
      <c r="F21" s="555"/>
      <c r="G21" s="555"/>
      <c r="H21" s="555"/>
      <c r="I21" s="555"/>
      <c r="J21" s="555"/>
      <c r="K21" s="555"/>
      <c r="L21" s="555"/>
      <c r="M21" s="555"/>
      <c r="N21" s="555"/>
      <c r="O21" s="555"/>
      <c r="P21" s="555"/>
      <c r="Q21" s="555"/>
      <c r="R21" s="555"/>
      <c r="S21" s="555"/>
      <c r="T21" s="555"/>
      <c r="U21" s="555"/>
      <c r="V21" s="555"/>
      <c r="W21" s="555"/>
      <c r="X21" s="555"/>
      <c r="Y21" s="555"/>
      <c r="Z21" s="555"/>
      <c r="AA21" s="555"/>
      <c r="AB21" s="555"/>
      <c r="AC21" s="555"/>
      <c r="AD21" s="555"/>
      <c r="AE21" s="555"/>
      <c r="AF21" s="555"/>
      <c r="AG21" s="555"/>
      <c r="AH21" s="555"/>
      <c r="AI21" s="555"/>
      <c r="AJ21" s="555"/>
      <c r="AK21" s="555"/>
    </row>
    <row r="22" spans="1:37" ht="13.15" customHeight="1" outlineLevel="1" x14ac:dyDescent="0.2">
      <c r="A22" s="545" t="s">
        <v>1454</v>
      </c>
      <c r="B22" s="555"/>
      <c r="C22" s="555"/>
      <c r="D22" s="555"/>
      <c r="E22" s="555"/>
      <c r="F22" s="555"/>
      <c r="G22" s="555"/>
      <c r="H22" s="555"/>
      <c r="I22" s="555"/>
      <c r="J22" s="555"/>
      <c r="K22" s="555"/>
      <c r="L22" s="555"/>
      <c r="M22" s="555"/>
      <c r="N22" s="555"/>
      <c r="O22" s="555"/>
      <c r="P22" s="555"/>
      <c r="Q22" s="555"/>
      <c r="R22" s="555"/>
      <c r="S22" s="555"/>
      <c r="T22" s="555"/>
      <c r="U22" s="555"/>
      <c r="V22" s="555"/>
      <c r="W22" s="555"/>
      <c r="X22" s="555"/>
      <c r="Y22" s="555"/>
      <c r="Z22" s="555"/>
      <c r="AA22" s="555"/>
      <c r="AB22" s="555"/>
      <c r="AC22" s="555"/>
      <c r="AD22" s="555"/>
      <c r="AE22" s="555"/>
      <c r="AF22" s="555"/>
      <c r="AG22" s="555"/>
      <c r="AH22" s="555"/>
      <c r="AI22" s="555"/>
      <c r="AJ22" s="555"/>
      <c r="AK22" s="555"/>
    </row>
    <row r="23" spans="1:37" ht="13.15" customHeight="1" outlineLevel="1" x14ac:dyDescent="0.2">
      <c r="A23" s="545" t="s">
        <v>1455</v>
      </c>
      <c r="B23" s="555"/>
      <c r="C23" s="555"/>
      <c r="D23" s="555"/>
      <c r="E23" s="555"/>
      <c r="F23" s="555"/>
      <c r="G23" s="555"/>
      <c r="H23" s="555"/>
      <c r="I23" s="555"/>
      <c r="J23" s="555"/>
      <c r="K23" s="555"/>
      <c r="L23" s="555"/>
      <c r="M23" s="555"/>
      <c r="N23" s="555"/>
      <c r="O23" s="555"/>
      <c r="P23" s="555"/>
      <c r="Q23" s="555"/>
      <c r="R23" s="555"/>
      <c r="S23" s="555"/>
      <c r="T23" s="555"/>
      <c r="U23" s="555"/>
      <c r="V23" s="555"/>
      <c r="W23" s="555"/>
      <c r="X23" s="555"/>
      <c r="Y23" s="555"/>
      <c r="Z23" s="555"/>
      <c r="AA23" s="555"/>
      <c r="AB23" s="555"/>
      <c r="AC23" s="555"/>
      <c r="AD23" s="555"/>
      <c r="AE23" s="555"/>
      <c r="AF23" s="555"/>
      <c r="AG23" s="555"/>
      <c r="AH23" s="555"/>
      <c r="AI23" s="555"/>
      <c r="AJ23" s="555"/>
      <c r="AK23" s="555"/>
    </row>
    <row r="24" spans="1:37" ht="13.15" customHeight="1" outlineLevel="1" x14ac:dyDescent="0.2">
      <c r="A24" s="545" t="s">
        <v>1456</v>
      </c>
      <c r="B24" s="555"/>
      <c r="C24" s="555"/>
      <c r="D24" s="555"/>
      <c r="E24" s="555"/>
      <c r="F24" s="555"/>
      <c r="G24" s="555"/>
      <c r="H24" s="555"/>
      <c r="I24" s="555"/>
      <c r="J24" s="555"/>
      <c r="K24" s="555"/>
      <c r="L24" s="555"/>
      <c r="M24" s="555"/>
      <c r="N24" s="555"/>
      <c r="O24" s="555"/>
      <c r="P24" s="555"/>
      <c r="Q24" s="555"/>
      <c r="R24" s="555"/>
      <c r="S24" s="555"/>
      <c r="T24" s="555"/>
      <c r="U24" s="555"/>
      <c r="V24" s="555"/>
      <c r="W24" s="555"/>
      <c r="X24" s="555"/>
      <c r="Y24" s="555"/>
      <c r="Z24" s="555"/>
      <c r="AA24" s="555"/>
      <c r="AB24" s="555"/>
      <c r="AC24" s="555"/>
      <c r="AD24" s="555"/>
      <c r="AE24" s="555"/>
      <c r="AF24" s="555"/>
      <c r="AG24" s="555"/>
      <c r="AH24" s="555"/>
      <c r="AI24" s="555"/>
      <c r="AJ24" s="555"/>
      <c r="AK24" s="555"/>
    </row>
    <row r="25" spans="1:37" ht="13.15" customHeight="1" outlineLevel="1" x14ac:dyDescent="0.2">
      <c r="A25" s="545" t="s">
        <v>1457</v>
      </c>
      <c r="B25" s="555"/>
      <c r="C25" s="555"/>
      <c r="D25" s="555"/>
      <c r="E25" s="555"/>
      <c r="F25" s="555"/>
      <c r="G25" s="555"/>
      <c r="H25" s="555"/>
      <c r="I25" s="555"/>
      <c r="J25" s="555"/>
      <c r="K25" s="555"/>
      <c r="L25" s="555"/>
      <c r="M25" s="555"/>
      <c r="N25" s="555"/>
      <c r="O25" s="555"/>
      <c r="P25" s="555"/>
      <c r="Q25" s="555"/>
      <c r="R25" s="555"/>
      <c r="S25" s="555"/>
      <c r="T25" s="555"/>
      <c r="U25" s="555"/>
      <c r="V25" s="555"/>
      <c r="W25" s="555"/>
      <c r="X25" s="555"/>
      <c r="Y25" s="555"/>
      <c r="Z25" s="555"/>
      <c r="AA25" s="555"/>
      <c r="AB25" s="555"/>
      <c r="AC25" s="555"/>
      <c r="AD25" s="555"/>
      <c r="AE25" s="555"/>
      <c r="AF25" s="555"/>
      <c r="AG25" s="555"/>
      <c r="AH25" s="555"/>
      <c r="AI25" s="555"/>
      <c r="AJ25" s="555"/>
      <c r="AK25" s="555"/>
    </row>
    <row r="26" spans="1:37" ht="13.15" customHeight="1" outlineLevel="1" x14ac:dyDescent="0.2">
      <c r="A26" s="545" t="s">
        <v>1458</v>
      </c>
      <c r="B26" s="555"/>
      <c r="C26" s="555"/>
      <c r="D26" s="555"/>
      <c r="E26" s="555"/>
      <c r="F26" s="555"/>
      <c r="G26" s="555"/>
      <c r="H26" s="555"/>
      <c r="I26" s="555"/>
      <c r="J26" s="555"/>
      <c r="K26" s="555"/>
      <c r="L26" s="555"/>
      <c r="M26" s="555"/>
      <c r="N26" s="555"/>
      <c r="O26" s="555"/>
      <c r="P26" s="555"/>
      <c r="Q26" s="555"/>
      <c r="R26" s="555"/>
      <c r="S26" s="555"/>
      <c r="T26" s="555"/>
      <c r="U26" s="555"/>
      <c r="V26" s="555"/>
      <c r="W26" s="555"/>
      <c r="X26" s="555"/>
      <c r="Y26" s="555"/>
      <c r="Z26" s="555"/>
      <c r="AA26" s="555"/>
      <c r="AB26" s="555"/>
      <c r="AC26" s="555"/>
      <c r="AD26" s="555"/>
      <c r="AE26" s="555"/>
      <c r="AF26" s="555"/>
      <c r="AG26" s="555"/>
      <c r="AH26" s="555"/>
      <c r="AI26" s="555"/>
      <c r="AJ26" s="555"/>
      <c r="AK26" s="555"/>
    </row>
    <row r="27" spans="1:37" s="8" customFormat="1" ht="13.15" customHeight="1" x14ac:dyDescent="0.2">
      <c r="A27" s="228" t="s">
        <v>1459</v>
      </c>
      <c r="B27" s="232"/>
      <c r="C27" s="232"/>
      <c r="D27" s="232"/>
      <c r="E27" s="232"/>
      <c r="F27" s="232"/>
      <c r="G27" s="232"/>
      <c r="H27" s="232"/>
      <c r="I27" s="232"/>
      <c r="J27" s="232"/>
      <c r="K27" s="232"/>
      <c r="L27" s="232"/>
      <c r="M27" s="232"/>
      <c r="N27" s="232"/>
      <c r="O27" s="232"/>
      <c r="P27" s="232"/>
      <c r="Q27" s="232"/>
      <c r="R27" s="232"/>
      <c r="S27" s="232"/>
      <c r="T27" s="232"/>
      <c r="U27" s="232"/>
      <c r="V27" s="232"/>
      <c r="W27" s="232"/>
      <c r="X27" s="232"/>
      <c r="Y27" s="232"/>
      <c r="Z27" s="232"/>
      <c r="AA27" s="232"/>
      <c r="AB27" s="232"/>
      <c r="AC27" s="232"/>
      <c r="AD27" s="232"/>
      <c r="AE27" s="232"/>
      <c r="AF27" s="232"/>
      <c r="AG27" s="232"/>
      <c r="AH27" s="232"/>
      <c r="AI27" s="232"/>
      <c r="AJ27" s="232"/>
      <c r="AK27" s="232"/>
    </row>
    <row r="28" spans="1:37" ht="13.15" customHeight="1" outlineLevel="1" x14ac:dyDescent="0.2">
      <c r="A28" s="546"/>
      <c r="B28" s="555"/>
      <c r="C28" s="555"/>
      <c r="D28" s="555"/>
      <c r="E28" s="555"/>
      <c r="F28" s="555"/>
      <c r="G28" s="555"/>
      <c r="H28" s="555"/>
      <c r="I28" s="555"/>
      <c r="J28" s="555"/>
      <c r="K28" s="555"/>
      <c r="L28" s="555"/>
      <c r="M28" s="555"/>
      <c r="N28" s="555"/>
      <c r="O28" s="555"/>
      <c r="P28" s="555"/>
      <c r="Q28" s="555"/>
      <c r="R28" s="555"/>
      <c r="S28" s="555"/>
      <c r="T28" s="555"/>
      <c r="U28" s="555"/>
      <c r="V28" s="555"/>
      <c r="W28" s="555"/>
      <c r="X28" s="555"/>
      <c r="Y28" s="555"/>
      <c r="Z28" s="555"/>
      <c r="AA28" s="555"/>
      <c r="AB28" s="555"/>
      <c r="AC28" s="555"/>
      <c r="AD28" s="555"/>
      <c r="AE28" s="555"/>
      <c r="AF28" s="555"/>
      <c r="AG28" s="537"/>
      <c r="AH28" s="537"/>
      <c r="AI28" s="537"/>
      <c r="AJ28" s="537"/>
      <c r="AK28" s="537"/>
    </row>
    <row r="29" spans="1:37" ht="13.15" customHeight="1" outlineLevel="1" x14ac:dyDescent="0.2">
      <c r="A29" s="546" t="s">
        <v>1460</v>
      </c>
      <c r="B29" s="555"/>
      <c r="C29" s="555"/>
      <c r="D29" s="555"/>
      <c r="E29" s="555"/>
      <c r="F29" s="555"/>
      <c r="G29" s="555"/>
      <c r="H29" s="555"/>
      <c r="I29" s="555"/>
      <c r="J29" s="555"/>
      <c r="K29" s="555"/>
      <c r="L29" s="555"/>
      <c r="M29" s="555"/>
      <c r="N29" s="555"/>
      <c r="O29" s="555"/>
      <c r="P29" s="555"/>
      <c r="Q29" s="555"/>
      <c r="R29" s="555"/>
      <c r="S29" s="555"/>
      <c r="T29" s="555"/>
      <c r="U29" s="555"/>
      <c r="V29" s="555"/>
      <c r="W29" s="555"/>
      <c r="X29" s="555"/>
      <c r="Y29" s="555"/>
      <c r="Z29" s="555"/>
      <c r="AA29" s="555"/>
      <c r="AB29" s="555"/>
      <c r="AC29" s="555"/>
      <c r="AD29" s="555"/>
      <c r="AE29" s="555"/>
      <c r="AF29" s="555"/>
      <c r="AG29" s="555"/>
      <c r="AH29" s="555"/>
      <c r="AI29" s="555"/>
      <c r="AJ29" s="555"/>
      <c r="AK29" s="555"/>
    </row>
    <row r="30" spans="1:37" ht="13.15" customHeight="1" outlineLevel="1" x14ac:dyDescent="0.2">
      <c r="A30" s="546" t="s">
        <v>1461</v>
      </c>
      <c r="B30" s="555"/>
      <c r="C30" s="555"/>
      <c r="D30" s="555"/>
      <c r="E30" s="555"/>
      <c r="F30" s="555"/>
      <c r="G30" s="555"/>
      <c r="H30" s="555"/>
      <c r="I30" s="555"/>
      <c r="J30" s="555"/>
      <c r="K30" s="555"/>
      <c r="L30" s="555"/>
      <c r="M30" s="555"/>
      <c r="N30" s="555"/>
      <c r="O30" s="555"/>
      <c r="P30" s="555"/>
      <c r="Q30" s="555"/>
      <c r="R30" s="555"/>
      <c r="S30" s="555"/>
      <c r="T30" s="555"/>
      <c r="U30" s="555"/>
      <c r="V30" s="555"/>
      <c r="W30" s="555"/>
      <c r="X30" s="555"/>
      <c r="Y30" s="555"/>
      <c r="Z30" s="555"/>
      <c r="AA30" s="555"/>
      <c r="AB30" s="555"/>
      <c r="AC30" s="555"/>
      <c r="AD30" s="555"/>
      <c r="AE30" s="555"/>
      <c r="AF30" s="555"/>
      <c r="AG30" s="555"/>
      <c r="AH30" s="555"/>
      <c r="AI30" s="555"/>
      <c r="AJ30" s="555"/>
      <c r="AK30" s="555"/>
    </row>
    <row r="31" spans="1:37" ht="13.15" customHeight="1" outlineLevel="1" x14ac:dyDescent="0.2">
      <c r="A31" s="546" t="s">
        <v>1462</v>
      </c>
      <c r="B31" s="555"/>
      <c r="C31" s="555"/>
      <c r="D31" s="555"/>
      <c r="E31" s="555"/>
      <c r="F31" s="555"/>
      <c r="G31" s="555"/>
      <c r="H31" s="555"/>
      <c r="I31" s="555"/>
      <c r="J31" s="555"/>
      <c r="K31" s="555"/>
      <c r="L31" s="555"/>
      <c r="M31" s="555"/>
      <c r="N31" s="555"/>
      <c r="O31" s="555"/>
      <c r="P31" s="555"/>
      <c r="Q31" s="555"/>
      <c r="R31" s="555"/>
      <c r="S31" s="555"/>
      <c r="T31" s="555"/>
      <c r="U31" s="555"/>
      <c r="V31" s="555"/>
      <c r="W31" s="555"/>
      <c r="X31" s="555"/>
      <c r="Y31" s="555"/>
      <c r="Z31" s="555"/>
      <c r="AA31" s="555"/>
      <c r="AB31" s="555"/>
      <c r="AC31" s="555"/>
      <c r="AD31" s="555"/>
      <c r="AE31" s="555"/>
      <c r="AF31" s="555"/>
      <c r="AG31" s="555"/>
      <c r="AH31" s="555"/>
      <c r="AI31" s="555"/>
      <c r="AJ31" s="555"/>
      <c r="AK31" s="555"/>
    </row>
    <row r="32" spans="1:37" ht="13.15" customHeight="1" x14ac:dyDescent="0.2">
      <c r="A32" s="574"/>
      <c r="B32" s="389"/>
      <c r="C32" s="389"/>
      <c r="D32" s="389"/>
      <c r="E32" s="389"/>
      <c r="F32" s="389"/>
      <c r="G32" s="389"/>
      <c r="H32" s="389"/>
      <c r="I32" s="389"/>
      <c r="J32" s="389"/>
      <c r="K32" s="389"/>
      <c r="L32" s="389"/>
      <c r="M32" s="389"/>
      <c r="N32" s="389"/>
      <c r="O32" s="389"/>
      <c r="P32" s="389"/>
      <c r="Q32" s="389"/>
      <c r="R32" s="389"/>
      <c r="S32" s="389"/>
      <c r="T32" s="389"/>
      <c r="U32" s="389"/>
      <c r="V32" s="389"/>
      <c r="W32" s="389"/>
      <c r="X32" s="389"/>
      <c r="Y32" s="389"/>
      <c r="Z32" s="389"/>
      <c r="AA32" s="389"/>
      <c r="AB32" s="389"/>
      <c r="AC32" s="389"/>
      <c r="AD32" s="389"/>
      <c r="AE32" s="389"/>
      <c r="AF32" s="389"/>
      <c r="AG32" s="389"/>
      <c r="AH32" s="389"/>
      <c r="AI32" s="389"/>
      <c r="AJ32" s="389"/>
      <c r="AK32" s="389"/>
    </row>
    <row r="33" spans="1:37" s="8" customFormat="1" ht="13.15" customHeight="1" x14ac:dyDescent="0.2">
      <c r="A33" s="229" t="s">
        <v>1463</v>
      </c>
      <c r="B33" s="232"/>
      <c r="C33" s="232"/>
      <c r="D33" s="232"/>
      <c r="E33" s="232"/>
      <c r="F33" s="232"/>
      <c r="G33" s="232"/>
      <c r="H33" s="232"/>
      <c r="I33" s="232"/>
      <c r="J33" s="232"/>
      <c r="K33" s="232"/>
      <c r="L33" s="232"/>
      <c r="M33" s="232"/>
      <c r="N33" s="232"/>
      <c r="O33" s="232"/>
      <c r="P33" s="232"/>
      <c r="Q33" s="232"/>
      <c r="R33" s="232"/>
      <c r="S33" s="232"/>
      <c r="T33" s="232"/>
      <c r="U33" s="232"/>
      <c r="V33" s="232"/>
      <c r="W33" s="232"/>
      <c r="X33" s="232"/>
      <c r="Y33" s="232"/>
      <c r="Z33" s="232"/>
      <c r="AA33" s="232"/>
      <c r="AB33" s="232"/>
      <c r="AC33" s="232"/>
      <c r="AD33" s="232"/>
      <c r="AE33" s="232"/>
      <c r="AF33" s="232"/>
      <c r="AG33" s="232"/>
      <c r="AH33" s="232"/>
      <c r="AI33" s="232"/>
      <c r="AJ33" s="232"/>
      <c r="AK33" s="232"/>
    </row>
    <row r="34" spans="1:37" ht="13.15" customHeight="1" x14ac:dyDescent="0.2">
      <c r="A34" s="546"/>
      <c r="B34" s="555"/>
      <c r="C34" s="555"/>
      <c r="D34" s="555"/>
      <c r="E34" s="555"/>
      <c r="F34" s="555"/>
      <c r="G34" s="555"/>
      <c r="H34" s="555"/>
      <c r="I34" s="555"/>
      <c r="J34" s="555"/>
      <c r="K34" s="555"/>
      <c r="L34" s="555"/>
      <c r="M34" s="555"/>
      <c r="N34" s="555"/>
      <c r="O34" s="555"/>
      <c r="P34" s="555"/>
      <c r="Q34" s="555"/>
      <c r="R34" s="555"/>
      <c r="S34" s="555"/>
      <c r="T34" s="555"/>
      <c r="U34" s="555"/>
      <c r="V34" s="555"/>
      <c r="W34" s="555"/>
      <c r="X34" s="555"/>
      <c r="Y34" s="555"/>
      <c r="Z34" s="555"/>
      <c r="AA34" s="555"/>
      <c r="AB34" s="555"/>
      <c r="AC34" s="555"/>
      <c r="AD34" s="555"/>
      <c r="AE34" s="555"/>
      <c r="AF34" s="555"/>
      <c r="AG34" s="537"/>
      <c r="AH34" s="537"/>
      <c r="AI34" s="537"/>
      <c r="AJ34" s="537"/>
      <c r="AK34" s="537"/>
    </row>
    <row r="35" spans="1:37" ht="13.15" customHeight="1" x14ac:dyDescent="0.2">
      <c r="A35" s="228" t="s">
        <v>1464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  <c r="T35" s="232"/>
      <c r="U35" s="232"/>
      <c r="V35" s="232"/>
      <c r="W35" s="232"/>
      <c r="X35" s="232"/>
      <c r="Y35" s="232"/>
      <c r="Z35" s="232"/>
      <c r="AA35" s="232"/>
      <c r="AB35" s="232"/>
      <c r="AC35" s="232"/>
      <c r="AD35" s="232"/>
      <c r="AE35" s="232"/>
      <c r="AF35" s="232"/>
      <c r="AG35" s="232"/>
      <c r="AH35" s="232"/>
      <c r="AI35" s="232"/>
      <c r="AJ35" s="232"/>
      <c r="AK35" s="232"/>
    </row>
    <row r="36" spans="1:37" ht="13.15" customHeight="1" outlineLevel="1" x14ac:dyDescent="0.2">
      <c r="A36" s="545" t="s">
        <v>1465</v>
      </c>
      <c r="B36" s="555"/>
      <c r="C36" s="555"/>
      <c r="D36" s="555"/>
      <c r="E36" s="555"/>
      <c r="F36" s="555"/>
      <c r="G36" s="555"/>
      <c r="H36" s="555"/>
      <c r="I36" s="555"/>
      <c r="J36" s="555"/>
      <c r="K36" s="555"/>
      <c r="L36" s="555"/>
      <c r="M36" s="555"/>
      <c r="N36" s="555"/>
      <c r="O36" s="555"/>
      <c r="P36" s="555"/>
      <c r="Q36" s="555"/>
      <c r="R36" s="555"/>
      <c r="S36" s="555"/>
      <c r="T36" s="555"/>
      <c r="U36" s="555"/>
      <c r="V36" s="555"/>
      <c r="W36" s="555"/>
      <c r="X36" s="555"/>
      <c r="Y36" s="555"/>
      <c r="Z36" s="555"/>
      <c r="AA36" s="555"/>
      <c r="AB36" s="555"/>
      <c r="AC36" s="555"/>
      <c r="AD36" s="555"/>
      <c r="AE36" s="555"/>
      <c r="AF36" s="555"/>
      <c r="AG36" s="555"/>
      <c r="AH36" s="555"/>
      <c r="AI36" s="555"/>
      <c r="AJ36" s="555"/>
      <c r="AK36" s="555"/>
    </row>
    <row r="37" spans="1:37" ht="13.15" customHeight="1" outlineLevel="1" x14ac:dyDescent="0.2">
      <c r="A37" s="545" t="s">
        <v>1414</v>
      </c>
      <c r="B37" s="555"/>
      <c r="C37" s="555"/>
      <c r="D37" s="555"/>
      <c r="E37" s="555"/>
      <c r="F37" s="555"/>
      <c r="G37" s="555"/>
      <c r="H37" s="555"/>
      <c r="I37" s="555"/>
      <c r="J37" s="555"/>
      <c r="K37" s="555"/>
      <c r="L37" s="555"/>
      <c r="M37" s="555"/>
      <c r="N37" s="555"/>
      <c r="O37" s="555"/>
      <c r="P37" s="555"/>
      <c r="Q37" s="555"/>
      <c r="R37" s="555"/>
      <c r="S37" s="555"/>
      <c r="T37" s="555"/>
      <c r="U37" s="555"/>
      <c r="V37" s="555"/>
      <c r="W37" s="555"/>
      <c r="X37" s="555"/>
      <c r="Y37" s="555"/>
      <c r="Z37" s="555"/>
      <c r="AA37" s="555"/>
      <c r="AB37" s="555"/>
      <c r="AC37" s="555"/>
      <c r="AD37" s="555"/>
      <c r="AE37" s="555"/>
      <c r="AF37" s="555"/>
      <c r="AG37" s="555"/>
      <c r="AH37" s="555"/>
      <c r="AI37" s="555"/>
      <c r="AJ37" s="555"/>
      <c r="AK37" s="555"/>
    </row>
    <row r="38" spans="1:37" ht="13.15" customHeight="1" outlineLevel="1" x14ac:dyDescent="0.2">
      <c r="A38" s="545" t="s">
        <v>1466</v>
      </c>
      <c r="B38" s="555"/>
      <c r="C38" s="555"/>
      <c r="D38" s="555"/>
      <c r="E38" s="555"/>
      <c r="F38" s="555"/>
      <c r="G38" s="555"/>
      <c r="H38" s="555"/>
      <c r="I38" s="555"/>
      <c r="J38" s="555"/>
      <c r="K38" s="555"/>
      <c r="L38" s="555"/>
      <c r="M38" s="555"/>
      <c r="N38" s="555"/>
      <c r="O38" s="555"/>
      <c r="P38" s="555"/>
      <c r="Q38" s="555"/>
      <c r="R38" s="555"/>
      <c r="S38" s="555"/>
      <c r="T38" s="555"/>
      <c r="U38" s="555"/>
      <c r="V38" s="555"/>
      <c r="W38" s="555"/>
      <c r="X38" s="555"/>
      <c r="Y38" s="555"/>
      <c r="Z38" s="555"/>
      <c r="AA38" s="555"/>
      <c r="AB38" s="555"/>
      <c r="AC38" s="555"/>
      <c r="AD38" s="555"/>
      <c r="AE38" s="555"/>
      <c r="AF38" s="555"/>
      <c r="AG38" s="555"/>
      <c r="AH38" s="555"/>
      <c r="AI38" s="555"/>
      <c r="AJ38" s="555"/>
      <c r="AK38" s="555"/>
    </row>
    <row r="39" spans="1:37" ht="13.15" customHeight="1" x14ac:dyDescent="0.2">
      <c r="A39" s="546"/>
      <c r="B39" s="555"/>
      <c r="C39" s="555"/>
      <c r="D39" s="555"/>
      <c r="E39" s="555"/>
      <c r="F39" s="555"/>
      <c r="G39" s="555"/>
      <c r="H39" s="555"/>
      <c r="I39" s="555"/>
      <c r="J39" s="555"/>
      <c r="K39" s="555"/>
      <c r="L39" s="555"/>
      <c r="M39" s="555"/>
      <c r="N39" s="555"/>
      <c r="O39" s="555"/>
      <c r="P39" s="555"/>
      <c r="Q39" s="555"/>
      <c r="R39" s="555"/>
      <c r="S39" s="555"/>
      <c r="T39" s="555"/>
      <c r="U39" s="555"/>
      <c r="V39" s="555"/>
      <c r="W39" s="555"/>
      <c r="X39" s="555"/>
      <c r="Y39" s="555"/>
      <c r="Z39" s="555"/>
      <c r="AA39" s="555"/>
      <c r="AB39" s="555"/>
      <c r="AC39" s="555"/>
      <c r="AD39" s="555"/>
      <c r="AE39" s="555"/>
      <c r="AF39" s="555"/>
      <c r="AG39" s="537"/>
      <c r="AH39" s="537"/>
      <c r="AI39" s="537"/>
      <c r="AJ39" s="537"/>
      <c r="AK39" s="537"/>
    </row>
    <row r="40" spans="1:37" s="8" customFormat="1" ht="13.15" customHeight="1" x14ac:dyDescent="0.2">
      <c r="A40" s="231" t="s">
        <v>1467</v>
      </c>
      <c r="B40" s="233"/>
      <c r="C40" s="233"/>
      <c r="D40" s="233"/>
      <c r="E40" s="233"/>
      <c r="F40" s="233"/>
      <c r="G40" s="233"/>
      <c r="H40" s="233"/>
      <c r="I40" s="233"/>
      <c r="J40" s="233"/>
      <c r="K40" s="233"/>
      <c r="L40" s="233"/>
      <c r="M40" s="233"/>
      <c r="N40" s="233"/>
      <c r="O40" s="233"/>
      <c r="P40" s="233"/>
      <c r="Q40" s="233"/>
      <c r="R40" s="233"/>
      <c r="S40" s="233"/>
      <c r="T40" s="233"/>
      <c r="U40" s="233"/>
      <c r="V40" s="233"/>
      <c r="W40" s="233"/>
      <c r="X40" s="233"/>
      <c r="Y40" s="233"/>
      <c r="Z40" s="233"/>
      <c r="AA40" s="233"/>
      <c r="AB40" s="233"/>
      <c r="AC40" s="233"/>
      <c r="AD40" s="233"/>
      <c r="AE40" s="233"/>
      <c r="AF40" s="233"/>
      <c r="AG40" s="233"/>
      <c r="AH40" s="233"/>
      <c r="AI40" s="233"/>
      <c r="AJ40" s="233"/>
      <c r="AK40" s="233"/>
    </row>
  </sheetData>
  <phoneticPr fontId="8" type="noConversion"/>
  <pageMargins left="0.51181102362204722" right="0.51181102362204722" top="0.78740157480314965" bottom="0.78740157480314965" header="0.31496062992125984" footer="0.31496062992125984"/>
  <pageSetup paperSize="9" scale="25" fitToWidth="0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Planilha32">
    <pageSetUpPr fitToPage="1"/>
  </sheetPr>
  <dimension ref="A1:AK43"/>
  <sheetViews>
    <sheetView showGridLines="0" zoomScale="85" zoomScaleNormal="85" workbookViewId="0">
      <selection activeCell="A2" sqref="A2"/>
    </sheetView>
  </sheetViews>
  <sheetFormatPr defaultColWidth="8.7109375" defaultRowHeight="13.15" customHeight="1" outlineLevelRow="1" x14ac:dyDescent="0.2"/>
  <cols>
    <col min="1" max="1" width="62.28515625" style="207" bestFit="1" customWidth="1"/>
    <col min="2" max="2" width="10.7109375" style="210" bestFit="1" customWidth="1"/>
    <col min="3" max="13" width="8.28515625" style="207" bestFit="1" customWidth="1"/>
    <col min="14" max="37" width="9.28515625" style="207" bestFit="1" customWidth="1"/>
    <col min="38" max="16384" width="8.7109375" style="207"/>
  </cols>
  <sheetData>
    <row r="1" spans="1:37" ht="13.15" customHeight="1" x14ac:dyDescent="0.2">
      <c r="A1" s="208" t="s">
        <v>1468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556"/>
      <c r="N1" s="557"/>
      <c r="O1" s="557"/>
      <c r="P1" s="557"/>
      <c r="Q1" s="209"/>
      <c r="R1" s="717"/>
      <c r="S1" s="717"/>
      <c r="T1" s="717"/>
      <c r="U1" s="717"/>
      <c r="V1" s="717"/>
      <c r="W1" s="717"/>
      <c r="X1" s="717"/>
      <c r="Y1" s="717"/>
      <c r="Z1" s="717"/>
      <c r="AA1" s="717"/>
      <c r="AB1" s="717"/>
      <c r="AC1" s="717"/>
      <c r="AD1" s="717"/>
      <c r="AE1" s="717"/>
      <c r="AF1" s="717"/>
      <c r="AG1" s="556"/>
      <c r="AH1" s="556"/>
      <c r="AI1" s="556"/>
      <c r="AJ1" s="556"/>
      <c r="AK1" s="556"/>
    </row>
    <row r="2" spans="1:37" ht="13.15" customHeight="1" x14ac:dyDescent="0.2">
      <c r="A2" s="210"/>
      <c r="C2" s="558">
        <f>'30 - Dem. Resultados'!C3-'31 - Fluxo de Caixa'!C7</f>
        <v>0</v>
      </c>
      <c r="D2" s="558">
        <f>'30 - Dem. Resultados'!D3-'31 - Fluxo de Caixa'!D7</f>
        <v>0</v>
      </c>
      <c r="E2" s="558">
        <f>'30 - Dem. Resultados'!E3-'31 - Fluxo de Caixa'!E7</f>
        <v>0</v>
      </c>
      <c r="F2" s="558">
        <f>'30 - Dem. Resultados'!F3-'31 - Fluxo de Caixa'!F7</f>
        <v>0</v>
      </c>
      <c r="G2" s="558">
        <f>'30 - Dem. Resultados'!G3-'31 - Fluxo de Caixa'!G7</f>
        <v>0</v>
      </c>
      <c r="H2" s="558">
        <f>'30 - Dem. Resultados'!H3-'31 - Fluxo de Caixa'!H7</f>
        <v>0</v>
      </c>
      <c r="I2" s="558">
        <f>'30 - Dem. Resultados'!I3-'31 - Fluxo de Caixa'!I7</f>
        <v>0</v>
      </c>
      <c r="J2" s="558">
        <f>'30 - Dem. Resultados'!J3-'31 - Fluxo de Caixa'!J7</f>
        <v>0</v>
      </c>
      <c r="K2" s="558">
        <f>'30 - Dem. Resultados'!K3-'31 - Fluxo de Caixa'!K7</f>
        <v>0</v>
      </c>
      <c r="L2" s="558">
        <f>'30 - Dem. Resultados'!L3-'31 - Fluxo de Caixa'!L7</f>
        <v>0</v>
      </c>
      <c r="M2" s="558">
        <f>'30 - Dem. Resultados'!M3-'31 - Fluxo de Caixa'!M7</f>
        <v>0</v>
      </c>
      <c r="N2" s="558">
        <f>'30 - Dem. Resultados'!N3-'31 - Fluxo de Caixa'!N7</f>
        <v>0</v>
      </c>
      <c r="O2" s="558">
        <f>'30 - Dem. Resultados'!O3-'31 - Fluxo de Caixa'!O7</f>
        <v>0</v>
      </c>
      <c r="P2" s="558">
        <f>'30 - Dem. Resultados'!P3-'31 - Fluxo de Caixa'!P7</f>
        <v>0</v>
      </c>
      <c r="Q2" s="558">
        <f>'30 - Dem. Resultados'!Q3-'31 - Fluxo de Caixa'!Q7</f>
        <v>0</v>
      </c>
      <c r="R2" s="558">
        <f>'30 - Dem. Resultados'!R3-'31 - Fluxo de Caixa'!R7</f>
        <v>0</v>
      </c>
      <c r="S2" s="558">
        <f>'30 - Dem. Resultados'!S3-'31 - Fluxo de Caixa'!S7</f>
        <v>0</v>
      </c>
      <c r="T2" s="558">
        <f>'30 - Dem. Resultados'!T3-'31 - Fluxo de Caixa'!T7</f>
        <v>0</v>
      </c>
      <c r="U2" s="558">
        <f>'30 - Dem. Resultados'!U3-'31 - Fluxo de Caixa'!U7</f>
        <v>0</v>
      </c>
      <c r="V2" s="558">
        <f>'30 - Dem. Resultados'!V3-'31 - Fluxo de Caixa'!V7</f>
        <v>0</v>
      </c>
      <c r="W2" s="558">
        <f>'30 - Dem. Resultados'!W3-'31 - Fluxo de Caixa'!W7</f>
        <v>0</v>
      </c>
      <c r="X2" s="558">
        <f>'30 - Dem. Resultados'!X3-'31 - Fluxo de Caixa'!X7</f>
        <v>0</v>
      </c>
      <c r="Y2" s="558">
        <f>'30 - Dem. Resultados'!Y3-'31 - Fluxo de Caixa'!Y7</f>
        <v>0</v>
      </c>
      <c r="Z2" s="558">
        <f>'30 - Dem. Resultados'!Z3-'31 - Fluxo de Caixa'!Z7</f>
        <v>0</v>
      </c>
      <c r="AA2" s="558">
        <f>'30 - Dem. Resultados'!AA3-'31 - Fluxo de Caixa'!AA7</f>
        <v>0</v>
      </c>
      <c r="AB2" s="558">
        <f>'30 - Dem. Resultados'!AB3-'31 - Fluxo de Caixa'!AB7</f>
        <v>0</v>
      </c>
      <c r="AC2" s="558">
        <f>'30 - Dem. Resultados'!AC3-'31 - Fluxo de Caixa'!AC7</f>
        <v>0</v>
      </c>
      <c r="AD2" s="558">
        <f>'30 - Dem. Resultados'!AD3-'31 - Fluxo de Caixa'!AD7</f>
        <v>0</v>
      </c>
      <c r="AE2" s="558">
        <f>'30 - Dem. Resultados'!AE3-'31 - Fluxo de Caixa'!AE7</f>
        <v>0</v>
      </c>
      <c r="AF2" s="558">
        <f>'30 - Dem. Resultados'!AF3-'31 - Fluxo de Caixa'!AF7</f>
        <v>0</v>
      </c>
      <c r="AG2" s="558">
        <f>'30 - Dem. Resultados'!AG3-'31 - Fluxo de Caixa'!AG7</f>
        <v>0</v>
      </c>
      <c r="AH2" s="558">
        <f>'30 - Dem. Resultados'!AH3-'31 - Fluxo de Caixa'!AH7</f>
        <v>0</v>
      </c>
      <c r="AI2" s="558">
        <f>'30 - Dem. Resultados'!AI3-'31 - Fluxo de Caixa'!AI7</f>
        <v>0</v>
      </c>
      <c r="AJ2" s="558">
        <f>'30 - Dem. Resultados'!AJ3-'31 - Fluxo de Caixa'!AJ7</f>
        <v>0</v>
      </c>
      <c r="AK2" s="558">
        <f>'30 - Dem. Resultados'!AK3-'31 - Fluxo de Caixa'!AK7</f>
        <v>0</v>
      </c>
    </row>
    <row r="3" spans="1:37" s="210" customFormat="1" ht="13.15" customHeight="1" x14ac:dyDescent="0.2">
      <c r="A3" s="213" t="s">
        <v>1469</v>
      </c>
      <c r="B3" s="213" t="s">
        <v>64</v>
      </c>
      <c r="C3" s="213" t="s">
        <v>758</v>
      </c>
      <c r="D3" s="213" t="s">
        <v>759</v>
      </c>
      <c r="E3" s="213" t="s">
        <v>760</v>
      </c>
      <c r="F3" s="213" t="s">
        <v>761</v>
      </c>
      <c r="G3" s="213" t="s">
        <v>762</v>
      </c>
      <c r="H3" s="213" t="s">
        <v>763</v>
      </c>
      <c r="I3" s="213" t="s">
        <v>764</v>
      </c>
      <c r="J3" s="213" t="s">
        <v>765</v>
      </c>
      <c r="K3" s="213" t="s">
        <v>766</v>
      </c>
      <c r="L3" s="213" t="s">
        <v>700</v>
      </c>
      <c r="M3" s="213" t="s">
        <v>701</v>
      </c>
      <c r="N3" s="213" t="s">
        <v>702</v>
      </c>
      <c r="O3" s="213" t="s">
        <v>703</v>
      </c>
      <c r="P3" s="213" t="s">
        <v>704</v>
      </c>
      <c r="Q3" s="213" t="s">
        <v>705</v>
      </c>
      <c r="R3" s="213" t="s">
        <v>706</v>
      </c>
      <c r="S3" s="213" t="s">
        <v>707</v>
      </c>
      <c r="T3" s="213" t="s">
        <v>708</v>
      </c>
      <c r="U3" s="213" t="s">
        <v>709</v>
      </c>
      <c r="V3" s="213" t="s">
        <v>710</v>
      </c>
      <c r="W3" s="213" t="s">
        <v>711</v>
      </c>
      <c r="X3" s="213" t="s">
        <v>712</v>
      </c>
      <c r="Y3" s="213" t="s">
        <v>713</v>
      </c>
      <c r="Z3" s="213" t="s">
        <v>714</v>
      </c>
      <c r="AA3" s="213" t="s">
        <v>715</v>
      </c>
      <c r="AB3" s="213" t="s">
        <v>716</v>
      </c>
      <c r="AC3" s="213" t="s">
        <v>717</v>
      </c>
      <c r="AD3" s="213" t="s">
        <v>718</v>
      </c>
      <c r="AE3" s="213" t="s">
        <v>719</v>
      </c>
      <c r="AF3" s="213" t="s">
        <v>720</v>
      </c>
      <c r="AG3" s="213" t="s">
        <v>721</v>
      </c>
      <c r="AH3" s="213" t="s">
        <v>722</v>
      </c>
      <c r="AI3" s="213" t="s">
        <v>723</v>
      </c>
      <c r="AJ3" s="213" t="s">
        <v>724</v>
      </c>
      <c r="AK3" s="213" t="s">
        <v>725</v>
      </c>
    </row>
    <row r="4" spans="1:37" s="210" customFormat="1" ht="13.15" customHeight="1" x14ac:dyDescent="0.2">
      <c r="A4" s="211"/>
      <c r="B4" s="211"/>
      <c r="C4" s="211"/>
      <c r="D4" s="211"/>
      <c r="E4" s="211"/>
      <c r="F4" s="211"/>
      <c r="G4" s="211"/>
      <c r="H4" s="211"/>
      <c r="I4" s="211"/>
      <c r="J4" s="211"/>
      <c r="K4" s="211"/>
      <c r="L4" s="211"/>
      <c r="M4" s="211"/>
      <c r="N4" s="211"/>
      <c r="O4" s="211"/>
      <c r="P4" s="211"/>
      <c r="Q4" s="211"/>
      <c r="R4" s="211"/>
      <c r="S4" s="211"/>
      <c r="T4" s="211"/>
      <c r="U4" s="211"/>
      <c r="V4" s="211"/>
      <c r="W4" s="211"/>
      <c r="X4" s="211"/>
      <c r="Y4" s="211"/>
      <c r="Z4" s="211"/>
      <c r="AA4" s="211"/>
      <c r="AB4" s="211"/>
      <c r="AC4" s="211"/>
      <c r="AD4" s="211"/>
      <c r="AE4" s="211"/>
      <c r="AF4" s="211"/>
      <c r="AG4" s="211"/>
      <c r="AH4" s="211"/>
      <c r="AI4" s="211"/>
      <c r="AJ4" s="211"/>
      <c r="AK4" s="211"/>
    </row>
    <row r="5" spans="1:37" s="210" customFormat="1" ht="13.15" customHeight="1" x14ac:dyDescent="0.2">
      <c r="A5" s="208" t="s">
        <v>1470</v>
      </c>
      <c r="B5" s="215"/>
      <c r="C5" s="215"/>
      <c r="D5" s="215"/>
      <c r="E5" s="215"/>
      <c r="F5" s="215"/>
      <c r="G5" s="215"/>
      <c r="H5" s="215"/>
      <c r="I5" s="215"/>
      <c r="J5" s="215"/>
      <c r="K5" s="215"/>
      <c r="L5" s="215"/>
      <c r="M5" s="215"/>
      <c r="N5" s="215"/>
      <c r="O5" s="215"/>
      <c r="P5" s="215"/>
      <c r="Q5" s="215"/>
      <c r="R5" s="215"/>
      <c r="S5" s="215"/>
      <c r="T5" s="215"/>
      <c r="U5" s="215"/>
      <c r="V5" s="215"/>
      <c r="W5" s="215"/>
      <c r="X5" s="215"/>
      <c r="Y5" s="215"/>
      <c r="Z5" s="215"/>
      <c r="AA5" s="215"/>
      <c r="AB5" s="215"/>
      <c r="AC5" s="215"/>
      <c r="AD5" s="215"/>
      <c r="AE5" s="215"/>
      <c r="AF5" s="215"/>
      <c r="AG5" s="215"/>
      <c r="AH5" s="215"/>
      <c r="AI5" s="215"/>
      <c r="AJ5" s="215"/>
      <c r="AK5" s="215"/>
    </row>
    <row r="6" spans="1:37" s="210" customFormat="1" ht="13.15" customHeight="1" x14ac:dyDescent="0.2">
      <c r="A6" s="211"/>
      <c r="B6" s="215"/>
      <c r="C6" s="215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5"/>
      <c r="T6" s="215"/>
      <c r="U6" s="215"/>
      <c r="V6" s="215"/>
      <c r="W6" s="215"/>
      <c r="X6" s="215"/>
      <c r="Y6" s="215"/>
      <c r="Z6" s="215"/>
      <c r="AA6" s="215"/>
      <c r="AB6" s="215"/>
      <c r="AC6" s="215"/>
      <c r="AD6" s="215"/>
      <c r="AE6" s="215"/>
      <c r="AF6" s="215"/>
      <c r="AG6" s="215"/>
      <c r="AH6" s="215"/>
      <c r="AI6" s="215"/>
      <c r="AJ6" s="215"/>
      <c r="AK6" s="215"/>
    </row>
    <row r="7" spans="1:37" ht="13.15" customHeight="1" x14ac:dyDescent="0.2">
      <c r="A7" s="559" t="s">
        <v>1471</v>
      </c>
      <c r="B7" s="560"/>
      <c r="C7" s="561"/>
      <c r="D7" s="561"/>
      <c r="E7" s="560"/>
      <c r="F7" s="560"/>
      <c r="G7" s="560"/>
      <c r="H7" s="560"/>
      <c r="I7" s="560"/>
      <c r="J7" s="560"/>
      <c r="K7" s="560"/>
      <c r="L7" s="560"/>
      <c r="M7" s="560"/>
      <c r="N7" s="560"/>
      <c r="O7" s="560"/>
      <c r="P7" s="560"/>
      <c r="Q7" s="560"/>
      <c r="R7" s="560"/>
      <c r="S7" s="560"/>
      <c r="T7" s="560"/>
      <c r="U7" s="560"/>
      <c r="V7" s="560"/>
      <c r="W7" s="560"/>
      <c r="X7" s="560"/>
      <c r="Y7" s="560"/>
      <c r="Z7" s="560"/>
      <c r="AA7" s="560"/>
      <c r="AB7" s="560"/>
      <c r="AC7" s="560"/>
      <c r="AD7" s="560"/>
      <c r="AE7" s="560"/>
      <c r="AF7" s="560"/>
      <c r="AG7" s="560"/>
      <c r="AH7" s="560"/>
      <c r="AI7" s="560"/>
      <c r="AJ7" s="560"/>
      <c r="AK7" s="560"/>
    </row>
    <row r="8" spans="1:37" s="210" customFormat="1" ht="13.15" customHeight="1" outlineLevel="1" x14ac:dyDescent="0.2">
      <c r="A8" s="559" t="s">
        <v>1472</v>
      </c>
      <c r="B8" s="215"/>
      <c r="C8" s="561"/>
      <c r="D8" s="561"/>
      <c r="E8" s="560"/>
      <c r="F8" s="560"/>
      <c r="G8" s="560"/>
      <c r="H8" s="560"/>
      <c r="I8" s="560"/>
      <c r="J8" s="560"/>
      <c r="K8" s="560"/>
      <c r="L8" s="560"/>
      <c r="M8" s="560"/>
      <c r="N8" s="560"/>
      <c r="O8" s="560"/>
      <c r="P8" s="560"/>
      <c r="Q8" s="560"/>
      <c r="R8" s="560"/>
      <c r="S8" s="560"/>
      <c r="T8" s="560"/>
      <c r="U8" s="560"/>
      <c r="V8" s="560"/>
      <c r="W8" s="560"/>
      <c r="X8" s="560"/>
      <c r="Y8" s="560"/>
      <c r="Z8" s="560"/>
      <c r="AA8" s="560"/>
      <c r="AB8" s="560"/>
      <c r="AC8" s="560"/>
      <c r="AD8" s="560"/>
      <c r="AE8" s="560"/>
      <c r="AF8" s="560"/>
      <c r="AG8" s="560"/>
      <c r="AH8" s="560"/>
      <c r="AI8" s="560"/>
      <c r="AJ8" s="560"/>
      <c r="AK8" s="560"/>
    </row>
    <row r="9" spans="1:37" ht="13.15" customHeight="1" outlineLevel="1" x14ac:dyDescent="0.2">
      <c r="A9" s="559" t="s">
        <v>1441</v>
      </c>
      <c r="B9" s="215"/>
      <c r="C9" s="561"/>
      <c r="D9" s="561"/>
      <c r="E9" s="560"/>
      <c r="F9" s="560"/>
      <c r="G9" s="560"/>
      <c r="H9" s="560"/>
      <c r="I9" s="560"/>
      <c r="J9" s="560"/>
      <c r="K9" s="560"/>
      <c r="L9" s="560"/>
      <c r="M9" s="560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/>
      <c r="AJ9" s="560"/>
      <c r="AK9" s="560"/>
    </row>
    <row r="10" spans="1:37" ht="23.45" customHeight="1" outlineLevel="1" x14ac:dyDescent="0.2">
      <c r="A10" s="562" t="s">
        <v>1442</v>
      </c>
      <c r="B10" s="215"/>
      <c r="C10" s="561"/>
      <c r="D10" s="561"/>
      <c r="E10" s="560"/>
      <c r="F10" s="560"/>
      <c r="G10" s="560"/>
      <c r="H10" s="560"/>
      <c r="I10" s="560"/>
      <c r="J10" s="560"/>
      <c r="K10" s="560"/>
      <c r="L10" s="560"/>
      <c r="M10" s="560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/>
      <c r="AJ10" s="560"/>
      <c r="AK10" s="560"/>
    </row>
    <row r="11" spans="1:37" ht="13.15" customHeight="1" x14ac:dyDescent="0.2">
      <c r="A11" s="563"/>
      <c r="B11" s="560"/>
      <c r="C11" s="560"/>
      <c r="D11" s="560"/>
      <c r="E11" s="560"/>
      <c r="F11" s="560"/>
      <c r="G11" s="560"/>
      <c r="H11" s="560"/>
      <c r="I11" s="560"/>
      <c r="J11" s="560"/>
      <c r="K11" s="560"/>
      <c r="L11" s="560"/>
      <c r="M11" s="560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4"/>
      <c r="AH11" s="564"/>
      <c r="AI11" s="565"/>
      <c r="AJ11" s="565"/>
      <c r="AK11" s="565"/>
    </row>
    <row r="12" spans="1:37" ht="13.15" customHeight="1" x14ac:dyDescent="0.2">
      <c r="A12" s="559" t="s">
        <v>1473</v>
      </c>
      <c r="B12" s="560"/>
      <c r="C12" s="561"/>
      <c r="D12" s="561"/>
      <c r="E12" s="560"/>
      <c r="F12" s="560"/>
      <c r="G12" s="560"/>
      <c r="H12" s="560"/>
      <c r="I12" s="560"/>
      <c r="J12" s="560"/>
      <c r="K12" s="560"/>
      <c r="L12" s="560"/>
      <c r="M12" s="560"/>
      <c r="N12" s="560"/>
      <c r="O12" s="560"/>
      <c r="P12" s="560"/>
      <c r="Q12" s="560"/>
      <c r="R12" s="560"/>
      <c r="S12" s="560"/>
      <c r="T12" s="560"/>
      <c r="U12" s="560"/>
      <c r="V12" s="560"/>
      <c r="W12" s="560"/>
      <c r="X12" s="560"/>
      <c r="Y12" s="560"/>
      <c r="Z12" s="560"/>
      <c r="AA12" s="560"/>
      <c r="AB12" s="560"/>
      <c r="AC12" s="560"/>
      <c r="AD12" s="560"/>
      <c r="AE12" s="560"/>
      <c r="AF12" s="560"/>
      <c r="AG12" s="560"/>
      <c r="AH12" s="560"/>
      <c r="AI12" s="560"/>
      <c r="AJ12" s="560"/>
      <c r="AK12" s="560"/>
    </row>
    <row r="13" spans="1:37" s="210" customFormat="1" ht="13.15" customHeight="1" outlineLevel="1" x14ac:dyDescent="0.2">
      <c r="A13" s="559" t="s">
        <v>1474</v>
      </c>
      <c r="B13" s="215"/>
      <c r="C13" s="225"/>
      <c r="D13" s="225"/>
      <c r="E13" s="215"/>
      <c r="F13" s="215"/>
      <c r="G13" s="215"/>
      <c r="H13" s="215"/>
      <c r="I13" s="215"/>
      <c r="J13" s="215"/>
      <c r="K13" s="215"/>
      <c r="L13" s="215"/>
      <c r="M13" s="215"/>
      <c r="N13" s="215"/>
      <c r="O13" s="215"/>
      <c r="P13" s="215"/>
      <c r="Q13" s="215"/>
      <c r="R13" s="215"/>
      <c r="S13" s="215"/>
      <c r="T13" s="215"/>
      <c r="U13" s="215"/>
      <c r="V13" s="215"/>
      <c r="W13" s="215"/>
      <c r="X13" s="215"/>
      <c r="Y13" s="215"/>
      <c r="Z13" s="215"/>
      <c r="AA13" s="215"/>
      <c r="AB13" s="215"/>
      <c r="AC13" s="215"/>
      <c r="AD13" s="215"/>
      <c r="AE13" s="215"/>
      <c r="AF13" s="215"/>
      <c r="AG13" s="215"/>
      <c r="AH13" s="215"/>
      <c r="AI13" s="215"/>
      <c r="AJ13" s="215"/>
      <c r="AK13" s="215"/>
    </row>
    <row r="14" spans="1:37" ht="13.15" customHeight="1" outlineLevel="1" x14ac:dyDescent="0.2">
      <c r="A14" s="562" t="s">
        <v>1446</v>
      </c>
      <c r="B14" s="215"/>
      <c r="C14" s="561"/>
      <c r="D14" s="561"/>
      <c r="E14" s="560"/>
      <c r="F14" s="560"/>
      <c r="G14" s="560"/>
      <c r="H14" s="560"/>
      <c r="I14" s="560"/>
      <c r="J14" s="560"/>
      <c r="K14" s="560"/>
      <c r="L14" s="560"/>
      <c r="M14" s="560"/>
      <c r="N14" s="560"/>
      <c r="O14" s="560"/>
      <c r="P14" s="560"/>
      <c r="Q14" s="560"/>
      <c r="R14" s="560"/>
      <c r="S14" s="560"/>
      <c r="T14" s="560"/>
      <c r="U14" s="560"/>
      <c r="V14" s="560"/>
      <c r="W14" s="560"/>
      <c r="X14" s="560"/>
      <c r="Y14" s="560"/>
      <c r="Z14" s="560"/>
      <c r="AA14" s="560"/>
      <c r="AB14" s="560"/>
      <c r="AC14" s="560"/>
      <c r="AD14" s="560"/>
      <c r="AE14" s="560"/>
      <c r="AF14" s="560"/>
      <c r="AG14" s="560"/>
      <c r="AH14" s="560"/>
      <c r="AI14" s="560"/>
      <c r="AJ14" s="560"/>
      <c r="AK14" s="560"/>
    </row>
    <row r="15" spans="1:37" ht="13.15" customHeight="1" outlineLevel="1" x14ac:dyDescent="0.2">
      <c r="A15" s="559" t="s">
        <v>1475</v>
      </c>
      <c r="B15" s="215"/>
      <c r="C15" s="225"/>
      <c r="D15" s="225"/>
      <c r="E15" s="215"/>
      <c r="F15" s="215"/>
      <c r="G15" s="215"/>
      <c r="H15" s="215"/>
      <c r="I15" s="215"/>
      <c r="J15" s="215"/>
      <c r="K15" s="215"/>
      <c r="L15" s="215"/>
      <c r="M15" s="215"/>
      <c r="N15" s="215"/>
      <c r="O15" s="215"/>
      <c r="P15" s="215"/>
      <c r="Q15" s="215"/>
      <c r="R15" s="215"/>
      <c r="S15" s="215"/>
      <c r="T15" s="215"/>
      <c r="U15" s="215"/>
      <c r="V15" s="215"/>
      <c r="W15" s="215"/>
      <c r="X15" s="215"/>
      <c r="Y15" s="215"/>
      <c r="Z15" s="215"/>
      <c r="AA15" s="215"/>
      <c r="AB15" s="215"/>
      <c r="AC15" s="215"/>
      <c r="AD15" s="215"/>
      <c r="AE15" s="215"/>
      <c r="AF15" s="215"/>
      <c r="AG15" s="215"/>
      <c r="AH15" s="215"/>
      <c r="AI15" s="215"/>
      <c r="AJ15" s="215"/>
      <c r="AK15" s="215"/>
    </row>
    <row r="16" spans="1:37" ht="13.15" customHeight="1" outlineLevel="1" x14ac:dyDescent="0.2">
      <c r="A16" s="562" t="s">
        <v>1476</v>
      </c>
      <c r="B16" s="215"/>
      <c r="C16" s="561"/>
      <c r="D16" s="561"/>
      <c r="E16" s="560"/>
      <c r="F16" s="560"/>
      <c r="G16" s="560"/>
      <c r="H16" s="560"/>
      <c r="I16" s="560"/>
      <c r="J16" s="560"/>
      <c r="K16" s="560"/>
      <c r="L16" s="560"/>
      <c r="M16" s="560"/>
      <c r="N16" s="560"/>
      <c r="O16" s="560"/>
      <c r="P16" s="560"/>
      <c r="Q16" s="560"/>
      <c r="R16" s="560"/>
      <c r="S16" s="560"/>
      <c r="T16" s="560"/>
      <c r="U16" s="560"/>
      <c r="V16" s="560"/>
      <c r="W16" s="560"/>
      <c r="X16" s="560"/>
      <c r="Y16" s="560"/>
      <c r="Z16" s="560"/>
      <c r="AA16" s="560"/>
      <c r="AB16" s="560"/>
      <c r="AC16" s="560"/>
      <c r="AD16" s="560"/>
      <c r="AE16" s="560"/>
      <c r="AF16" s="560"/>
      <c r="AG16" s="560"/>
      <c r="AH16" s="560"/>
      <c r="AI16" s="560"/>
      <c r="AJ16" s="560"/>
      <c r="AK16" s="560"/>
    </row>
    <row r="17" spans="1:37" ht="13.15" customHeight="1" outlineLevel="1" x14ac:dyDescent="0.2">
      <c r="A17" s="562" t="s">
        <v>1477</v>
      </c>
      <c r="B17" s="215"/>
      <c r="C17" s="561"/>
      <c r="D17" s="561"/>
      <c r="E17" s="561"/>
      <c r="F17" s="561"/>
      <c r="G17" s="561"/>
      <c r="H17" s="561"/>
      <c r="I17" s="561"/>
      <c r="J17" s="561"/>
      <c r="K17" s="561"/>
      <c r="L17" s="561"/>
      <c r="M17" s="561"/>
      <c r="N17" s="561"/>
      <c r="O17" s="561"/>
      <c r="P17" s="561"/>
      <c r="Q17" s="561"/>
      <c r="R17" s="561"/>
      <c r="S17" s="561"/>
      <c r="T17" s="561"/>
      <c r="U17" s="561"/>
      <c r="V17" s="561"/>
      <c r="W17" s="561"/>
      <c r="X17" s="561"/>
      <c r="Y17" s="561"/>
      <c r="Z17" s="561"/>
      <c r="AA17" s="561"/>
      <c r="AB17" s="561"/>
      <c r="AC17" s="561"/>
      <c r="AD17" s="561"/>
      <c r="AE17" s="561"/>
      <c r="AF17" s="561"/>
      <c r="AG17" s="561"/>
      <c r="AH17" s="561"/>
      <c r="AI17" s="561"/>
      <c r="AJ17" s="561"/>
      <c r="AK17" s="561"/>
    </row>
    <row r="18" spans="1:37" ht="13.15" customHeight="1" x14ac:dyDescent="0.2">
      <c r="A18" s="562"/>
      <c r="B18" s="215"/>
      <c r="C18" s="560"/>
      <c r="D18" s="560"/>
      <c r="E18" s="560"/>
      <c r="F18" s="560"/>
      <c r="G18" s="560"/>
      <c r="H18" s="560"/>
      <c r="I18" s="560"/>
      <c r="J18" s="560"/>
      <c r="K18" s="560"/>
      <c r="L18" s="560"/>
      <c r="M18" s="560"/>
      <c r="N18" s="560"/>
      <c r="O18" s="560"/>
      <c r="P18" s="560"/>
      <c r="Q18" s="560"/>
      <c r="R18" s="560"/>
      <c r="S18" s="560"/>
      <c r="T18" s="560"/>
      <c r="U18" s="560"/>
      <c r="V18" s="560"/>
      <c r="W18" s="560"/>
      <c r="X18" s="560"/>
      <c r="Y18" s="560"/>
      <c r="Z18" s="560"/>
      <c r="AA18" s="560"/>
      <c r="AB18" s="560"/>
      <c r="AC18" s="560"/>
      <c r="AD18" s="560"/>
      <c r="AE18" s="560"/>
      <c r="AF18" s="560"/>
      <c r="AG18" s="560"/>
      <c r="AH18" s="560"/>
      <c r="AI18" s="560"/>
      <c r="AJ18" s="560"/>
      <c r="AK18" s="560"/>
    </row>
    <row r="19" spans="1:37" s="210" customFormat="1" ht="13.15" customHeight="1" x14ac:dyDescent="0.2">
      <c r="A19" s="214" t="s">
        <v>1478</v>
      </c>
      <c r="B19" s="216"/>
      <c r="C19" s="216"/>
      <c r="D19" s="216"/>
      <c r="E19" s="216"/>
      <c r="F19" s="216"/>
      <c r="G19" s="216"/>
      <c r="H19" s="216"/>
      <c r="I19" s="216"/>
      <c r="J19" s="216"/>
      <c r="K19" s="216"/>
      <c r="L19" s="216"/>
      <c r="M19" s="216"/>
      <c r="N19" s="216"/>
      <c r="O19" s="216"/>
      <c r="P19" s="216"/>
      <c r="Q19" s="216"/>
      <c r="R19" s="216"/>
      <c r="S19" s="216"/>
      <c r="T19" s="216"/>
      <c r="U19" s="216"/>
      <c r="V19" s="216"/>
      <c r="W19" s="216"/>
      <c r="X19" s="216"/>
      <c r="Y19" s="216"/>
      <c r="Z19" s="216"/>
      <c r="AA19" s="216"/>
      <c r="AB19" s="216"/>
      <c r="AC19" s="216"/>
      <c r="AD19" s="216"/>
      <c r="AE19" s="216"/>
      <c r="AF19" s="216"/>
      <c r="AG19" s="216"/>
      <c r="AH19" s="216"/>
      <c r="AI19" s="216"/>
      <c r="AJ19" s="216"/>
      <c r="AK19" s="216"/>
    </row>
    <row r="20" spans="1:37" ht="13.15" customHeight="1" x14ac:dyDescent="0.2">
      <c r="A20" s="563"/>
      <c r="B20" s="560"/>
      <c r="C20" s="560"/>
      <c r="D20" s="560"/>
      <c r="E20" s="560"/>
      <c r="F20" s="560"/>
      <c r="G20" s="560"/>
      <c r="H20" s="560"/>
      <c r="I20" s="560"/>
      <c r="J20" s="560"/>
      <c r="K20" s="560"/>
      <c r="L20" s="560"/>
      <c r="M20" s="560"/>
      <c r="N20" s="560"/>
      <c r="O20" s="560"/>
      <c r="P20" s="560"/>
      <c r="Q20" s="560"/>
      <c r="R20" s="560"/>
      <c r="S20" s="560"/>
      <c r="T20" s="560"/>
      <c r="U20" s="560"/>
      <c r="V20" s="560"/>
      <c r="W20" s="560"/>
      <c r="X20" s="560"/>
      <c r="Y20" s="560"/>
      <c r="Z20" s="560"/>
      <c r="AA20" s="560"/>
      <c r="AB20" s="560"/>
      <c r="AC20" s="560"/>
      <c r="AD20" s="560"/>
      <c r="AE20" s="560"/>
      <c r="AF20" s="560"/>
      <c r="AG20" s="564"/>
      <c r="AH20" s="564"/>
      <c r="AI20" s="565"/>
      <c r="AJ20" s="565"/>
      <c r="AK20" s="565"/>
    </row>
    <row r="21" spans="1:37" ht="13.15" customHeight="1" x14ac:dyDescent="0.2">
      <c r="A21" s="559" t="s">
        <v>1479</v>
      </c>
      <c r="B21" s="215"/>
      <c r="C21" s="561"/>
      <c r="D21" s="561"/>
      <c r="E21" s="560"/>
      <c r="F21" s="560"/>
      <c r="G21" s="560"/>
      <c r="H21" s="560"/>
      <c r="I21" s="560"/>
      <c r="J21" s="560"/>
      <c r="K21" s="560"/>
      <c r="L21" s="560"/>
      <c r="M21" s="560"/>
      <c r="N21" s="560"/>
      <c r="O21" s="560"/>
      <c r="P21" s="560"/>
      <c r="Q21" s="560"/>
      <c r="R21" s="560"/>
      <c r="S21" s="560"/>
      <c r="T21" s="560"/>
      <c r="U21" s="560"/>
      <c r="V21" s="560"/>
      <c r="W21" s="560"/>
      <c r="X21" s="560"/>
      <c r="Y21" s="560"/>
      <c r="Z21" s="560"/>
      <c r="AA21" s="560"/>
      <c r="AB21" s="560"/>
      <c r="AC21" s="560"/>
      <c r="AD21" s="560"/>
      <c r="AE21" s="560"/>
      <c r="AF21" s="560"/>
      <c r="AG21" s="560"/>
      <c r="AH21" s="560"/>
      <c r="AI21" s="560"/>
      <c r="AJ21" s="560"/>
      <c r="AK21" s="560"/>
    </row>
    <row r="22" spans="1:37" ht="13.15" customHeight="1" x14ac:dyDescent="0.2">
      <c r="A22" s="562" t="s">
        <v>1480</v>
      </c>
      <c r="B22" s="215"/>
      <c r="C22" s="560"/>
      <c r="D22" s="560"/>
      <c r="E22" s="560"/>
      <c r="F22" s="560"/>
      <c r="G22" s="560"/>
      <c r="H22" s="560"/>
      <c r="I22" s="560"/>
      <c r="J22" s="560"/>
      <c r="K22" s="560"/>
      <c r="L22" s="560"/>
      <c r="M22" s="560"/>
      <c r="N22" s="560"/>
      <c r="O22" s="560"/>
      <c r="P22" s="560"/>
      <c r="Q22" s="560"/>
      <c r="R22" s="560"/>
      <c r="S22" s="560"/>
      <c r="T22" s="560"/>
      <c r="U22" s="560"/>
      <c r="V22" s="560"/>
      <c r="W22" s="560"/>
      <c r="X22" s="560"/>
      <c r="Y22" s="560"/>
      <c r="Z22" s="560"/>
      <c r="AA22" s="560"/>
      <c r="AB22" s="560"/>
      <c r="AC22" s="560"/>
      <c r="AD22" s="560"/>
      <c r="AE22" s="560"/>
      <c r="AF22" s="560"/>
      <c r="AG22" s="560"/>
      <c r="AH22" s="560"/>
      <c r="AI22" s="560"/>
      <c r="AJ22" s="560"/>
      <c r="AK22" s="560"/>
    </row>
    <row r="23" spans="1:37" s="210" customFormat="1" ht="13.15" customHeight="1" x14ac:dyDescent="0.2">
      <c r="A23" s="214" t="s">
        <v>1481</v>
      </c>
      <c r="B23" s="216"/>
      <c r="C23" s="216"/>
      <c r="D23" s="216"/>
      <c r="E23" s="216"/>
      <c r="F23" s="216"/>
      <c r="G23" s="216"/>
      <c r="H23" s="216"/>
      <c r="I23" s="216"/>
      <c r="J23" s="216"/>
      <c r="K23" s="216"/>
      <c r="L23" s="216"/>
      <c r="M23" s="216"/>
      <c r="N23" s="216"/>
      <c r="O23" s="216"/>
      <c r="P23" s="216"/>
      <c r="Q23" s="216"/>
      <c r="R23" s="216"/>
      <c r="S23" s="216"/>
      <c r="T23" s="216"/>
      <c r="U23" s="216"/>
      <c r="V23" s="216"/>
      <c r="W23" s="216"/>
      <c r="X23" s="216"/>
      <c r="Y23" s="216"/>
      <c r="Z23" s="216"/>
      <c r="AA23" s="216"/>
      <c r="AB23" s="216"/>
      <c r="AC23" s="216"/>
      <c r="AD23" s="216"/>
      <c r="AE23" s="216"/>
      <c r="AF23" s="216"/>
      <c r="AG23" s="216"/>
      <c r="AH23" s="216"/>
      <c r="AI23" s="216"/>
      <c r="AJ23" s="216"/>
      <c r="AK23" s="216"/>
    </row>
    <row r="24" spans="1:37" s="210" customFormat="1" ht="13.15" customHeight="1" x14ac:dyDescent="0.2">
      <c r="A24" s="212"/>
      <c r="B24" s="215"/>
      <c r="C24" s="215"/>
      <c r="D24" s="215"/>
      <c r="E24" s="215"/>
      <c r="F24" s="215"/>
      <c r="G24" s="215"/>
      <c r="H24" s="215"/>
      <c r="I24" s="215"/>
      <c r="J24" s="215"/>
      <c r="K24" s="215"/>
      <c r="L24" s="215"/>
      <c r="M24" s="215"/>
      <c r="N24" s="215"/>
      <c r="O24" s="215"/>
      <c r="P24" s="215"/>
      <c r="Q24" s="215"/>
      <c r="R24" s="215"/>
      <c r="S24" s="215"/>
      <c r="T24" s="215"/>
      <c r="U24" s="215"/>
      <c r="V24" s="215"/>
      <c r="W24" s="215"/>
      <c r="X24" s="215"/>
      <c r="Y24" s="215"/>
      <c r="Z24" s="215"/>
      <c r="AA24" s="215"/>
      <c r="AB24" s="215"/>
      <c r="AC24" s="215"/>
      <c r="AD24" s="215"/>
      <c r="AE24" s="215"/>
      <c r="AF24" s="215"/>
      <c r="AG24" s="215"/>
      <c r="AH24" s="215"/>
      <c r="AI24" s="215"/>
      <c r="AJ24" s="215"/>
      <c r="AK24" s="215"/>
    </row>
    <row r="25" spans="1:37" s="210" customFormat="1" ht="13.15" customHeight="1" x14ac:dyDescent="0.2">
      <c r="A25" s="214" t="s">
        <v>1482</v>
      </c>
      <c r="B25" s="216"/>
      <c r="C25" s="216"/>
      <c r="D25" s="216"/>
      <c r="E25" s="216"/>
      <c r="F25" s="216"/>
      <c r="G25" s="216"/>
      <c r="H25" s="216"/>
      <c r="I25" s="216"/>
      <c r="J25" s="216"/>
      <c r="K25" s="216"/>
      <c r="L25" s="216"/>
      <c r="M25" s="216"/>
      <c r="N25" s="216"/>
      <c r="O25" s="216"/>
      <c r="P25" s="216"/>
      <c r="Q25" s="216"/>
      <c r="R25" s="216"/>
      <c r="S25" s="216"/>
      <c r="T25" s="216"/>
      <c r="U25" s="216"/>
      <c r="V25" s="216"/>
      <c r="W25" s="216"/>
      <c r="X25" s="216"/>
      <c r="Y25" s="216"/>
      <c r="Z25" s="216"/>
      <c r="AA25" s="216"/>
      <c r="AB25" s="216"/>
      <c r="AC25" s="216"/>
      <c r="AD25" s="216"/>
      <c r="AE25" s="216"/>
      <c r="AF25" s="216"/>
      <c r="AG25" s="216"/>
      <c r="AH25" s="216"/>
      <c r="AI25" s="216"/>
      <c r="AJ25" s="216"/>
      <c r="AK25" s="216"/>
    </row>
    <row r="26" spans="1:37" s="210" customFormat="1" ht="13.15" customHeight="1" x14ac:dyDescent="0.2">
      <c r="A26" s="566" t="s">
        <v>1483</v>
      </c>
      <c r="B26" s="561"/>
      <c r="C26" s="561"/>
      <c r="D26" s="561"/>
      <c r="E26" s="561"/>
      <c r="F26" s="561"/>
      <c r="G26" s="561"/>
      <c r="H26" s="561"/>
      <c r="I26" s="561"/>
      <c r="J26" s="561"/>
      <c r="K26" s="561"/>
      <c r="L26" s="561"/>
      <c r="M26" s="561"/>
      <c r="N26" s="561"/>
      <c r="O26" s="561"/>
      <c r="P26" s="561"/>
      <c r="Q26" s="561"/>
      <c r="R26" s="561"/>
      <c r="S26" s="561"/>
      <c r="T26" s="561"/>
      <c r="U26" s="561"/>
      <c r="V26" s="561"/>
      <c r="W26" s="561"/>
      <c r="X26" s="561"/>
      <c r="Y26" s="561"/>
      <c r="Z26" s="561"/>
      <c r="AA26" s="561"/>
      <c r="AB26" s="561"/>
      <c r="AC26" s="561"/>
      <c r="AD26" s="561"/>
      <c r="AE26" s="561"/>
      <c r="AF26" s="561"/>
      <c r="AG26" s="561"/>
      <c r="AH26" s="561"/>
      <c r="AI26" s="561"/>
      <c r="AJ26" s="561"/>
      <c r="AK26" s="561"/>
    </row>
    <row r="27" spans="1:37" s="210" customFormat="1" ht="13.15" customHeight="1" x14ac:dyDescent="0.2">
      <c r="A27" s="566" t="s">
        <v>1484</v>
      </c>
      <c r="B27" s="561"/>
      <c r="C27" s="561"/>
      <c r="D27" s="561"/>
      <c r="E27" s="561"/>
      <c r="F27" s="561"/>
      <c r="G27" s="561"/>
      <c r="H27" s="561"/>
      <c r="I27" s="561"/>
      <c r="J27" s="561"/>
      <c r="K27" s="561"/>
      <c r="L27" s="561"/>
      <c r="M27" s="561"/>
      <c r="N27" s="561"/>
      <c r="O27" s="561"/>
      <c r="P27" s="561"/>
      <c r="Q27" s="561"/>
      <c r="R27" s="561"/>
      <c r="S27" s="561"/>
      <c r="T27" s="561"/>
      <c r="U27" s="561"/>
      <c r="V27" s="561"/>
      <c r="W27" s="561"/>
      <c r="X27" s="561"/>
      <c r="Y27" s="561"/>
      <c r="Z27" s="561"/>
      <c r="AA27" s="561"/>
      <c r="AB27" s="561"/>
      <c r="AC27" s="561"/>
      <c r="AD27" s="561"/>
      <c r="AE27" s="561"/>
      <c r="AF27" s="561"/>
      <c r="AG27" s="561"/>
      <c r="AH27" s="561"/>
      <c r="AI27" s="561"/>
      <c r="AJ27" s="561"/>
      <c r="AK27" s="561"/>
    </row>
    <row r="28" spans="1:37" s="210" customFormat="1" ht="13.15" customHeight="1" x14ac:dyDescent="0.2">
      <c r="A28" s="566" t="s">
        <v>1485</v>
      </c>
      <c r="B28" s="561"/>
      <c r="C28" s="561"/>
      <c r="D28" s="561"/>
      <c r="E28" s="561"/>
      <c r="F28" s="561"/>
      <c r="G28" s="561"/>
      <c r="H28" s="561"/>
      <c r="I28" s="561"/>
      <c r="J28" s="561"/>
      <c r="K28" s="561"/>
      <c r="L28" s="561"/>
      <c r="M28" s="561"/>
      <c r="N28" s="561"/>
      <c r="O28" s="561"/>
      <c r="P28" s="561"/>
      <c r="Q28" s="561"/>
      <c r="R28" s="561"/>
      <c r="S28" s="561"/>
      <c r="T28" s="561"/>
      <c r="U28" s="561"/>
      <c r="V28" s="561"/>
      <c r="W28" s="561"/>
      <c r="X28" s="561"/>
      <c r="Y28" s="561"/>
      <c r="Z28" s="561"/>
      <c r="AA28" s="561"/>
      <c r="AB28" s="561"/>
      <c r="AC28" s="561"/>
      <c r="AD28" s="561"/>
      <c r="AE28" s="561"/>
      <c r="AF28" s="561"/>
      <c r="AG28" s="561"/>
      <c r="AH28" s="561"/>
      <c r="AI28" s="561"/>
      <c r="AJ28" s="561"/>
      <c r="AK28" s="561"/>
    </row>
    <row r="29" spans="1:37" s="210" customFormat="1" ht="13.15" customHeight="1" x14ac:dyDescent="0.2">
      <c r="A29" s="566"/>
      <c r="B29" s="561"/>
      <c r="C29" s="561"/>
      <c r="D29" s="561"/>
      <c r="E29" s="561"/>
      <c r="F29" s="561"/>
      <c r="G29" s="561"/>
      <c r="H29" s="561"/>
      <c r="I29" s="561"/>
      <c r="J29" s="561"/>
      <c r="K29" s="561"/>
      <c r="L29" s="561"/>
      <c r="M29" s="561"/>
      <c r="N29" s="561"/>
      <c r="O29" s="561"/>
      <c r="P29" s="561"/>
      <c r="Q29" s="561"/>
      <c r="R29" s="561"/>
      <c r="S29" s="561"/>
      <c r="T29" s="561"/>
      <c r="U29" s="561"/>
      <c r="V29" s="561"/>
      <c r="W29" s="561"/>
      <c r="X29" s="561"/>
      <c r="Y29" s="561"/>
      <c r="Z29" s="561"/>
      <c r="AA29" s="561"/>
      <c r="AB29" s="561"/>
      <c r="AC29" s="561"/>
      <c r="AD29" s="561"/>
      <c r="AE29" s="561"/>
      <c r="AF29" s="561"/>
      <c r="AG29" s="561"/>
      <c r="AH29" s="561"/>
      <c r="AI29" s="561"/>
      <c r="AJ29" s="561"/>
      <c r="AK29" s="561"/>
    </row>
    <row r="30" spans="1:37" s="210" customFormat="1" ht="13.15" customHeight="1" x14ac:dyDescent="0.2">
      <c r="A30" s="566" t="s">
        <v>1486</v>
      </c>
      <c r="B30" s="561"/>
      <c r="C30" s="561"/>
      <c r="D30" s="561"/>
      <c r="E30" s="561"/>
      <c r="F30" s="561"/>
      <c r="G30" s="561"/>
      <c r="H30" s="561"/>
      <c r="I30" s="561"/>
      <c r="J30" s="561"/>
      <c r="K30" s="561"/>
      <c r="L30" s="561"/>
      <c r="M30" s="561"/>
      <c r="N30" s="561"/>
      <c r="O30" s="561"/>
      <c r="P30" s="561"/>
      <c r="Q30" s="561"/>
      <c r="R30" s="561"/>
      <c r="S30" s="561"/>
      <c r="T30" s="561"/>
      <c r="U30" s="561"/>
      <c r="V30" s="561"/>
      <c r="W30" s="561"/>
      <c r="X30" s="561"/>
      <c r="Y30" s="561"/>
      <c r="Z30" s="561"/>
      <c r="AA30" s="561"/>
      <c r="AB30" s="561"/>
      <c r="AC30" s="561"/>
      <c r="AD30" s="561"/>
      <c r="AE30" s="561"/>
      <c r="AF30" s="561"/>
      <c r="AG30" s="561"/>
      <c r="AH30" s="561"/>
      <c r="AI30" s="561"/>
      <c r="AJ30" s="561"/>
      <c r="AK30" s="561"/>
    </row>
    <row r="32" spans="1:37" s="210" customFormat="1" ht="13.15" customHeight="1" x14ac:dyDescent="0.2">
      <c r="A32" s="214" t="s">
        <v>1487</v>
      </c>
      <c r="B32" s="216"/>
      <c r="C32" s="216"/>
      <c r="D32" s="216"/>
      <c r="E32" s="216"/>
      <c r="F32" s="216"/>
      <c r="G32" s="216"/>
      <c r="H32" s="216"/>
      <c r="I32" s="216"/>
      <c r="J32" s="216"/>
      <c r="K32" s="216"/>
      <c r="L32" s="216"/>
      <c r="M32" s="216"/>
      <c r="N32" s="216"/>
      <c r="O32" s="216"/>
      <c r="P32" s="216"/>
      <c r="Q32" s="216"/>
      <c r="R32" s="216"/>
      <c r="S32" s="216"/>
      <c r="T32" s="216"/>
      <c r="U32" s="216"/>
      <c r="V32" s="216"/>
      <c r="W32" s="216"/>
      <c r="X32" s="216"/>
      <c r="Y32" s="216"/>
      <c r="Z32" s="216"/>
      <c r="AA32" s="216"/>
      <c r="AB32" s="216"/>
      <c r="AC32" s="216"/>
      <c r="AD32" s="216"/>
      <c r="AE32" s="216"/>
      <c r="AF32" s="216"/>
      <c r="AG32" s="216"/>
      <c r="AH32" s="216"/>
      <c r="AI32" s="216"/>
      <c r="AJ32" s="216"/>
      <c r="AK32" s="216"/>
    </row>
    <row r="33" spans="1:37" s="210" customFormat="1" ht="13.15" customHeight="1" x14ac:dyDescent="0.2">
      <c r="A33" s="212"/>
      <c r="B33" s="215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5"/>
      <c r="T33" s="215"/>
      <c r="U33" s="215"/>
      <c r="V33" s="215"/>
      <c r="W33" s="215"/>
      <c r="X33" s="215"/>
      <c r="Y33" s="215"/>
      <c r="Z33" s="215"/>
      <c r="AA33" s="215"/>
      <c r="AB33" s="215"/>
      <c r="AC33" s="215"/>
      <c r="AD33" s="215"/>
      <c r="AE33" s="215"/>
      <c r="AF33" s="215"/>
      <c r="AG33" s="215"/>
      <c r="AH33" s="215"/>
      <c r="AI33" s="215"/>
      <c r="AJ33" s="215"/>
      <c r="AK33" s="215"/>
    </row>
    <row r="34" spans="1:37" s="210" customFormat="1" ht="13.15" customHeight="1" x14ac:dyDescent="0.2">
      <c r="A34" s="214" t="s">
        <v>1488</v>
      </c>
      <c r="B34" s="216"/>
      <c r="C34" s="216"/>
      <c r="D34" s="216"/>
      <c r="E34" s="216"/>
      <c r="F34" s="216"/>
      <c r="G34" s="216"/>
      <c r="H34" s="216"/>
      <c r="I34" s="216"/>
      <c r="J34" s="216"/>
      <c r="K34" s="216"/>
      <c r="L34" s="216"/>
      <c r="M34" s="216"/>
      <c r="N34" s="216"/>
      <c r="O34" s="216"/>
      <c r="P34" s="216"/>
      <c r="Q34" s="216"/>
      <c r="R34" s="216"/>
      <c r="S34" s="216"/>
      <c r="T34" s="216"/>
      <c r="U34" s="216"/>
      <c r="V34" s="216"/>
      <c r="W34" s="216"/>
      <c r="X34" s="216"/>
      <c r="Y34" s="216"/>
      <c r="Z34" s="216"/>
      <c r="AA34" s="216"/>
      <c r="AB34" s="216"/>
      <c r="AC34" s="216"/>
      <c r="AD34" s="216"/>
      <c r="AE34" s="216"/>
      <c r="AF34" s="216"/>
      <c r="AG34" s="216"/>
      <c r="AH34" s="216"/>
      <c r="AI34" s="216"/>
      <c r="AJ34" s="216"/>
      <c r="AK34" s="216"/>
    </row>
    <row r="35" spans="1:37" ht="13.15" customHeight="1" x14ac:dyDescent="0.2">
      <c r="A35" s="566" t="s">
        <v>1489</v>
      </c>
      <c r="B35" s="560"/>
      <c r="C35" s="560"/>
      <c r="D35" s="560"/>
      <c r="E35" s="560"/>
      <c r="F35" s="560"/>
      <c r="G35" s="560"/>
      <c r="H35" s="560"/>
      <c r="I35" s="560"/>
      <c r="J35" s="560"/>
      <c r="K35" s="560"/>
      <c r="L35" s="560"/>
      <c r="M35" s="560"/>
      <c r="N35" s="560"/>
      <c r="O35" s="560"/>
      <c r="P35" s="560"/>
      <c r="Q35" s="560"/>
      <c r="R35" s="560"/>
      <c r="S35" s="560"/>
      <c r="T35" s="560"/>
      <c r="U35" s="560"/>
      <c r="V35" s="560"/>
      <c r="W35" s="560"/>
      <c r="X35" s="560"/>
      <c r="Y35" s="560"/>
      <c r="Z35" s="560"/>
      <c r="AA35" s="560"/>
      <c r="AB35" s="560"/>
      <c r="AC35" s="560"/>
      <c r="AD35" s="560"/>
      <c r="AE35" s="560"/>
      <c r="AF35" s="560"/>
      <c r="AG35" s="560"/>
      <c r="AH35" s="560"/>
      <c r="AI35" s="560"/>
      <c r="AJ35" s="560"/>
      <c r="AK35" s="560"/>
    </row>
    <row r="36" spans="1:37" ht="13.15" customHeight="1" x14ac:dyDescent="0.2">
      <c r="A36" s="566" t="s">
        <v>1490</v>
      </c>
      <c r="B36" s="560"/>
      <c r="C36" s="560"/>
      <c r="D36" s="560"/>
      <c r="E36" s="560"/>
      <c r="F36" s="560"/>
      <c r="G36" s="560"/>
      <c r="H36" s="560"/>
      <c r="I36" s="560"/>
      <c r="J36" s="560"/>
      <c r="K36" s="560"/>
      <c r="L36" s="560"/>
      <c r="M36" s="560"/>
      <c r="N36" s="560"/>
      <c r="O36" s="560"/>
      <c r="P36" s="560"/>
      <c r="Q36" s="560"/>
      <c r="R36" s="560"/>
      <c r="S36" s="560"/>
      <c r="T36" s="560"/>
      <c r="U36" s="560"/>
      <c r="V36" s="560"/>
      <c r="W36" s="560"/>
      <c r="X36" s="560"/>
      <c r="Y36" s="560"/>
      <c r="Z36" s="560"/>
      <c r="AA36" s="560"/>
      <c r="AB36" s="560"/>
      <c r="AC36" s="560"/>
      <c r="AD36" s="560"/>
      <c r="AE36" s="560"/>
      <c r="AF36" s="560"/>
      <c r="AG36" s="560"/>
      <c r="AH36" s="560"/>
      <c r="AI36" s="560"/>
      <c r="AJ36" s="560"/>
      <c r="AK36" s="560"/>
    </row>
    <row r="37" spans="1:37" s="210" customFormat="1" ht="13.15" customHeight="1" x14ac:dyDescent="0.2">
      <c r="A37" s="212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5"/>
      <c r="AE37" s="215"/>
      <c r="AF37" s="215"/>
      <c r="AG37" s="215"/>
      <c r="AH37" s="215"/>
      <c r="AI37" s="215"/>
      <c r="AJ37" s="215"/>
      <c r="AK37" s="215"/>
    </row>
    <row r="38" spans="1:37" s="210" customFormat="1" ht="13.15" customHeight="1" x14ac:dyDescent="0.2">
      <c r="A38" s="214" t="s">
        <v>1491</v>
      </c>
      <c r="B38" s="216"/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6"/>
      <c r="AE38" s="216"/>
      <c r="AF38" s="216"/>
      <c r="AG38" s="216"/>
      <c r="AH38" s="216"/>
      <c r="AI38" s="216"/>
      <c r="AJ38" s="216"/>
      <c r="AK38" s="216"/>
    </row>
    <row r="39" spans="1:37" s="210" customFormat="1" ht="13.15" customHeight="1" x14ac:dyDescent="0.2">
      <c r="A39" s="212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5"/>
      <c r="AE39" s="215"/>
      <c r="AF39" s="215"/>
      <c r="AG39" s="215"/>
      <c r="AH39" s="215"/>
      <c r="AI39" s="215"/>
      <c r="AJ39" s="215"/>
      <c r="AK39" s="215"/>
    </row>
    <row r="40" spans="1:37" s="210" customFormat="1" ht="13.15" customHeight="1" x14ac:dyDescent="0.2">
      <c r="A40" s="214" t="s">
        <v>1492</v>
      </c>
      <c r="B40" s="216"/>
      <c r="C40" s="216"/>
      <c r="D40" s="216"/>
      <c r="E40" s="216"/>
      <c r="F40" s="216"/>
      <c r="G40" s="216"/>
      <c r="H40" s="216"/>
      <c r="I40" s="216"/>
      <c r="J40" s="216"/>
      <c r="K40" s="216"/>
      <c r="L40" s="216"/>
      <c r="M40" s="216"/>
      <c r="N40" s="216"/>
      <c r="O40" s="216"/>
      <c r="P40" s="216"/>
      <c r="Q40" s="216"/>
      <c r="R40" s="216"/>
      <c r="S40" s="216"/>
      <c r="T40" s="216"/>
      <c r="U40" s="216"/>
      <c r="V40" s="216"/>
      <c r="W40" s="216"/>
      <c r="X40" s="216"/>
      <c r="Y40" s="216"/>
      <c r="Z40" s="216"/>
      <c r="AA40" s="216"/>
      <c r="AB40" s="216"/>
      <c r="AC40" s="216"/>
      <c r="AD40" s="216"/>
      <c r="AE40" s="216"/>
      <c r="AF40" s="216"/>
      <c r="AG40" s="216"/>
      <c r="AH40" s="216"/>
      <c r="AI40" s="216"/>
      <c r="AJ40" s="216"/>
      <c r="AK40" s="216"/>
    </row>
    <row r="41" spans="1:37" s="210" customFormat="1" ht="13.15" customHeight="1" x14ac:dyDescent="0.2">
      <c r="A41" s="212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5"/>
      <c r="AE41" s="215"/>
      <c r="AF41" s="215"/>
      <c r="AG41" s="215"/>
      <c r="AH41" s="215"/>
      <c r="AI41" s="215"/>
      <c r="AJ41" s="215"/>
      <c r="AK41" s="215"/>
    </row>
    <row r="42" spans="1:37" ht="13.15" customHeight="1" x14ac:dyDescent="0.2">
      <c r="A42" s="219" t="s">
        <v>682</v>
      </c>
      <c r="B42" s="226"/>
      <c r="C42" s="565"/>
      <c r="D42" s="565"/>
      <c r="E42" s="565"/>
      <c r="F42" s="565"/>
      <c r="G42" s="565"/>
      <c r="H42" s="565"/>
      <c r="I42" s="565"/>
      <c r="J42" s="565"/>
      <c r="K42" s="565"/>
      <c r="L42" s="565"/>
      <c r="M42" s="565"/>
      <c r="N42" s="565"/>
      <c r="O42" s="565"/>
      <c r="P42" s="565"/>
      <c r="Q42" s="565"/>
      <c r="R42" s="565"/>
      <c r="S42" s="565"/>
      <c r="T42" s="565"/>
      <c r="U42" s="565"/>
      <c r="V42" s="565"/>
      <c r="W42" s="565"/>
      <c r="X42" s="565"/>
      <c r="Y42" s="565"/>
      <c r="Z42" s="565"/>
      <c r="AA42" s="565"/>
      <c r="AB42" s="565"/>
      <c r="AC42" s="565"/>
      <c r="AD42" s="565"/>
      <c r="AE42" s="565"/>
      <c r="AF42" s="565"/>
      <c r="AG42" s="565"/>
      <c r="AH42" s="565"/>
      <c r="AI42" s="565"/>
      <c r="AJ42" s="565"/>
      <c r="AK42" s="565"/>
    </row>
    <row r="43" spans="1:37" ht="13.15" customHeight="1" x14ac:dyDescent="0.2">
      <c r="A43" s="217" t="s">
        <v>1493</v>
      </c>
      <c r="B43" s="218"/>
      <c r="C43" s="565"/>
      <c r="D43" s="565"/>
      <c r="E43" s="565"/>
      <c r="F43" s="565"/>
      <c r="G43" s="565"/>
      <c r="H43" s="565"/>
      <c r="I43" s="565"/>
      <c r="J43" s="565"/>
      <c r="K43" s="565"/>
      <c r="L43" s="565"/>
      <c r="M43" s="565"/>
      <c r="N43" s="565"/>
      <c r="O43" s="565"/>
      <c r="P43" s="565"/>
      <c r="Q43" s="565"/>
      <c r="R43" s="565"/>
      <c r="S43" s="565"/>
      <c r="T43" s="565"/>
      <c r="U43" s="565"/>
      <c r="V43" s="565"/>
      <c r="W43" s="565"/>
      <c r="X43" s="565"/>
      <c r="Y43" s="565"/>
      <c r="Z43" s="565"/>
      <c r="AA43" s="565"/>
      <c r="AB43" s="565"/>
      <c r="AC43" s="565"/>
      <c r="AD43" s="565"/>
      <c r="AE43" s="565"/>
      <c r="AF43" s="565"/>
      <c r="AG43" s="565"/>
      <c r="AH43" s="565"/>
      <c r="AI43" s="565"/>
      <c r="AJ43" s="565"/>
      <c r="AK43" s="565"/>
    </row>
  </sheetData>
  <mergeCells count="2">
    <mergeCell ref="R1:AB1"/>
    <mergeCell ref="AC1:AF1"/>
  </mergeCells>
  <phoneticPr fontId="8" type="noConversion"/>
  <pageMargins left="0.51181102362204722" right="0.51181102362204722" top="0.78740157480314965" bottom="0.78740157480314965" header="0.31496062992125984" footer="0.31496062992125984"/>
  <pageSetup paperSize="9" scale="35" fitToHeight="0" orientation="landscape" r:id="rId1"/>
  <cellWatches>
    <cellWatch r="B42"/>
  </cellWatche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Planilha33"/>
  <dimension ref="B2:AK8"/>
  <sheetViews>
    <sheetView showGridLines="0" zoomScale="85" zoomScaleNormal="85" workbookViewId="0">
      <selection activeCell="L46" sqref="L46"/>
    </sheetView>
  </sheetViews>
  <sheetFormatPr defaultColWidth="8.7109375" defaultRowHeight="13.15" customHeight="1" x14ac:dyDescent="0.2"/>
  <cols>
    <col min="1" max="1" width="3.7109375" style="158" customWidth="1"/>
    <col min="2" max="2" width="35" style="158" bestFit="1" customWidth="1"/>
    <col min="3" max="3" width="10.28515625" style="158" bestFit="1" customWidth="1"/>
    <col min="4" max="37" width="9.28515625" style="158" bestFit="1" customWidth="1"/>
    <col min="38" max="16384" width="8.7109375" style="158"/>
  </cols>
  <sheetData>
    <row r="2" spans="2:37" ht="13.15" customHeight="1" x14ac:dyDescent="0.2">
      <c r="B2" s="205" t="s">
        <v>1115</v>
      </c>
      <c r="C2" s="205" t="s">
        <v>691</v>
      </c>
      <c r="D2" s="205" t="s">
        <v>692</v>
      </c>
      <c r="E2" s="205" t="s">
        <v>693</v>
      </c>
      <c r="F2" s="205" t="s">
        <v>694</v>
      </c>
      <c r="G2" s="205" t="s">
        <v>695</v>
      </c>
      <c r="H2" s="205" t="s">
        <v>696</v>
      </c>
      <c r="I2" s="205" t="s">
        <v>697</v>
      </c>
      <c r="J2" s="205" t="s">
        <v>698</v>
      </c>
      <c r="K2" s="205" t="s">
        <v>699</v>
      </c>
      <c r="L2" s="205" t="s">
        <v>700</v>
      </c>
      <c r="M2" s="205" t="s">
        <v>701</v>
      </c>
      <c r="N2" s="205" t="s">
        <v>702</v>
      </c>
      <c r="O2" s="205" t="s">
        <v>703</v>
      </c>
      <c r="P2" s="205" t="s">
        <v>704</v>
      </c>
      <c r="Q2" s="205" t="s">
        <v>705</v>
      </c>
      <c r="R2" s="205" t="s">
        <v>706</v>
      </c>
      <c r="S2" s="205" t="s">
        <v>707</v>
      </c>
      <c r="T2" s="205" t="s">
        <v>708</v>
      </c>
      <c r="U2" s="205" t="s">
        <v>709</v>
      </c>
      <c r="V2" s="205" t="s">
        <v>710</v>
      </c>
      <c r="W2" s="205" t="s">
        <v>711</v>
      </c>
      <c r="X2" s="205" t="s">
        <v>712</v>
      </c>
      <c r="Y2" s="205" t="s">
        <v>713</v>
      </c>
      <c r="Z2" s="205" t="s">
        <v>714</v>
      </c>
      <c r="AA2" s="205" t="s">
        <v>715</v>
      </c>
      <c r="AB2" s="205" t="s">
        <v>716</v>
      </c>
      <c r="AC2" s="205" t="s">
        <v>717</v>
      </c>
      <c r="AD2" s="205" t="s">
        <v>718</v>
      </c>
      <c r="AE2" s="205" t="s">
        <v>719</v>
      </c>
      <c r="AF2" s="205" t="s">
        <v>720</v>
      </c>
      <c r="AG2" s="205" t="s">
        <v>721</v>
      </c>
      <c r="AH2" s="205" t="s">
        <v>722</v>
      </c>
      <c r="AI2" s="205" t="s">
        <v>723</v>
      </c>
      <c r="AJ2" s="205" t="s">
        <v>724</v>
      </c>
      <c r="AK2" s="205" t="s">
        <v>725</v>
      </c>
    </row>
    <row r="3" spans="2:37" ht="13.15" customHeight="1" x14ac:dyDescent="0.2">
      <c r="B3" s="389" t="str">
        <f>'31 - Fluxo de Caixa'!A40</f>
        <v>Geração de Caixa Operacional</v>
      </c>
      <c r="C3" s="392"/>
      <c r="D3" s="392"/>
      <c r="E3" s="392"/>
      <c r="F3" s="392"/>
      <c r="G3" s="392"/>
      <c r="H3" s="392"/>
      <c r="I3" s="392"/>
      <c r="J3" s="392"/>
      <c r="K3" s="392"/>
      <c r="L3" s="392"/>
      <c r="M3" s="392"/>
      <c r="N3" s="392"/>
      <c r="O3" s="392"/>
      <c r="P3" s="392"/>
      <c r="Q3" s="392"/>
      <c r="R3" s="392"/>
      <c r="S3" s="392"/>
      <c r="T3" s="392"/>
      <c r="U3" s="392"/>
      <c r="V3" s="392"/>
      <c r="W3" s="392"/>
      <c r="X3" s="392"/>
      <c r="Y3" s="392"/>
      <c r="Z3" s="392"/>
      <c r="AA3" s="392"/>
      <c r="AB3" s="392"/>
      <c r="AC3" s="392"/>
      <c r="AD3" s="392"/>
      <c r="AE3" s="392"/>
      <c r="AF3" s="392"/>
      <c r="AG3" s="392"/>
      <c r="AH3" s="392"/>
      <c r="AI3" s="392"/>
      <c r="AJ3" s="392"/>
      <c r="AK3" s="392"/>
    </row>
    <row r="5" spans="2:37" ht="13.15" customHeight="1" x14ac:dyDescent="0.2">
      <c r="B5" s="295" t="s">
        <v>682</v>
      </c>
      <c r="C5" s="296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5"/>
      <c r="W5" s="115"/>
      <c r="X5" s="115"/>
      <c r="Y5" s="115"/>
      <c r="Z5" s="115"/>
      <c r="AA5" s="115"/>
      <c r="AB5" s="115"/>
      <c r="AC5" s="115"/>
      <c r="AD5" s="115"/>
      <c r="AE5" s="115"/>
      <c r="AF5" s="115"/>
      <c r="AG5" s="115"/>
      <c r="AH5" s="115"/>
      <c r="AI5" s="115"/>
      <c r="AJ5" s="115"/>
      <c r="AK5" s="115"/>
    </row>
    <row r="6" spans="2:37" ht="13.15" customHeight="1" x14ac:dyDescent="0.2">
      <c r="B6" s="295" t="s">
        <v>1493</v>
      </c>
      <c r="C6" s="297"/>
      <c r="D6" s="389"/>
      <c r="E6" s="389"/>
      <c r="F6" s="389"/>
      <c r="G6" s="389"/>
      <c r="H6" s="389"/>
      <c r="I6" s="389"/>
      <c r="J6" s="389"/>
      <c r="K6" s="389"/>
      <c r="L6" s="389"/>
      <c r="M6" s="389"/>
      <c r="N6" s="389"/>
      <c r="O6" s="389"/>
      <c r="P6" s="389"/>
      <c r="Q6" s="389"/>
      <c r="R6" s="389"/>
      <c r="S6" s="389"/>
      <c r="T6" s="389"/>
      <c r="U6" s="389"/>
      <c r="V6" s="389"/>
      <c r="W6" s="389"/>
      <c r="X6" s="389"/>
      <c r="Y6" s="389"/>
      <c r="Z6" s="389"/>
      <c r="AA6" s="389"/>
      <c r="AB6" s="389"/>
      <c r="AC6" s="389"/>
      <c r="AD6" s="389"/>
      <c r="AE6" s="389"/>
      <c r="AF6" s="389"/>
      <c r="AG6" s="389"/>
      <c r="AH6" s="389"/>
      <c r="AI6" s="389"/>
      <c r="AJ6" s="389"/>
      <c r="AK6" s="389"/>
    </row>
    <row r="7" spans="2:37" ht="13.15" customHeight="1" x14ac:dyDescent="0.2">
      <c r="B7" s="295" t="s">
        <v>1494</v>
      </c>
      <c r="C7" s="298"/>
      <c r="D7" s="389"/>
      <c r="E7" s="389"/>
      <c r="F7" s="389"/>
      <c r="G7" s="389"/>
      <c r="H7" s="389"/>
      <c r="I7" s="389"/>
      <c r="J7" s="389"/>
      <c r="K7" s="389"/>
      <c r="L7" s="389"/>
      <c r="M7" s="389"/>
      <c r="N7" s="389"/>
      <c r="O7" s="389"/>
      <c r="P7" s="389"/>
      <c r="Q7" s="389"/>
      <c r="R7" s="389"/>
      <c r="S7" s="389"/>
      <c r="T7" s="389"/>
      <c r="U7" s="389"/>
      <c r="V7" s="389"/>
      <c r="W7" s="389"/>
      <c r="X7" s="389"/>
      <c r="Y7" s="389"/>
      <c r="Z7" s="389"/>
      <c r="AA7" s="389"/>
      <c r="AB7" s="389"/>
      <c r="AC7" s="389"/>
      <c r="AD7" s="389"/>
      <c r="AE7" s="389"/>
      <c r="AF7" s="389"/>
      <c r="AG7" s="389"/>
      <c r="AH7" s="389"/>
      <c r="AI7" s="389"/>
      <c r="AJ7" s="389"/>
      <c r="AK7" s="389"/>
    </row>
    <row r="8" spans="2:37" ht="13.15" customHeight="1" x14ac:dyDescent="0.2">
      <c r="B8" s="295" t="s">
        <v>1495</v>
      </c>
      <c r="C8" s="296"/>
      <c r="D8" s="389"/>
      <c r="E8" s="389"/>
      <c r="F8" s="389"/>
      <c r="G8" s="389"/>
      <c r="H8" s="389"/>
      <c r="I8" s="389"/>
      <c r="J8" s="389"/>
      <c r="K8" s="389"/>
      <c r="L8" s="389"/>
      <c r="M8" s="389"/>
      <c r="N8" s="389"/>
      <c r="O8" s="389"/>
      <c r="P8" s="389"/>
      <c r="Q8" s="389"/>
      <c r="R8" s="389"/>
      <c r="S8" s="389"/>
      <c r="T8" s="389"/>
      <c r="U8" s="389"/>
      <c r="V8" s="389"/>
      <c r="W8" s="389"/>
      <c r="X8" s="389"/>
      <c r="Y8" s="389"/>
      <c r="Z8" s="389"/>
      <c r="AA8" s="389"/>
      <c r="AB8" s="389"/>
      <c r="AC8" s="389"/>
      <c r="AD8" s="389"/>
      <c r="AE8" s="389"/>
      <c r="AF8" s="389"/>
      <c r="AG8" s="389"/>
      <c r="AH8" s="389"/>
      <c r="AI8" s="389"/>
      <c r="AJ8" s="389"/>
      <c r="AK8" s="389"/>
    </row>
  </sheetData>
  <phoneticPr fontId="8" type="noConversion"/>
  <pageMargins left="0.7" right="0.7" top="0.75" bottom="0.75" header="0.3" footer="0.3"/>
  <pageSetup paperSize="9" scale="24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Planilha34"/>
  <dimension ref="B2:F27"/>
  <sheetViews>
    <sheetView showGridLines="0" zoomScale="85" zoomScaleNormal="85" workbookViewId="0">
      <selection activeCell="B38" sqref="B38"/>
    </sheetView>
  </sheetViews>
  <sheetFormatPr defaultColWidth="9.28515625" defaultRowHeight="13.15" customHeight="1" x14ac:dyDescent="0.2"/>
  <cols>
    <col min="1" max="1" width="2.28515625" style="158" customWidth="1"/>
    <col min="2" max="2" width="38" style="158" bestFit="1" customWidth="1"/>
    <col min="3" max="3" width="9.28515625" style="158"/>
    <col min="4" max="4" width="36.42578125" style="158" bestFit="1" customWidth="1"/>
    <col min="5" max="16384" width="9.28515625" style="158"/>
  </cols>
  <sheetData>
    <row r="2" spans="2:6" ht="13.15" customHeight="1" x14ac:dyDescent="0.2">
      <c r="B2" s="718" t="s">
        <v>1496</v>
      </c>
      <c r="C2" s="719"/>
      <c r="D2" s="720"/>
      <c r="E2" s="389"/>
      <c r="F2" s="389"/>
    </row>
    <row r="3" spans="2:6" ht="13.15" customHeight="1" x14ac:dyDescent="0.2">
      <c r="B3" s="234" t="s">
        <v>1037</v>
      </c>
      <c r="C3" s="235" t="s">
        <v>1497</v>
      </c>
      <c r="D3" s="236" t="s">
        <v>1498</v>
      </c>
      <c r="E3" s="389"/>
      <c r="F3" s="389"/>
    </row>
    <row r="4" spans="2:6" ht="13.15" customHeight="1" x14ac:dyDescent="0.2">
      <c r="B4" s="567" t="s">
        <v>1499</v>
      </c>
      <c r="C4" s="568"/>
      <c r="D4" s="567" t="s">
        <v>1500</v>
      </c>
      <c r="E4" s="389"/>
      <c r="F4" s="201"/>
    </row>
    <row r="5" spans="2:6" ht="13.15" customHeight="1" x14ac:dyDescent="0.2">
      <c r="B5" s="389" t="s">
        <v>1501</v>
      </c>
      <c r="C5" s="463"/>
      <c r="D5" s="389" t="s">
        <v>1502</v>
      </c>
      <c r="E5" s="389"/>
      <c r="F5" s="389"/>
    </row>
    <row r="6" spans="2:6" ht="13.15" customHeight="1" x14ac:dyDescent="0.2">
      <c r="B6" s="389" t="s">
        <v>1503</v>
      </c>
      <c r="C6" s="115"/>
      <c r="D6" s="389" t="s">
        <v>1504</v>
      </c>
      <c r="E6" s="389"/>
      <c r="F6" s="201"/>
    </row>
    <row r="7" spans="2:6" ht="13.15" customHeight="1" x14ac:dyDescent="0.2">
      <c r="B7" s="389" t="s">
        <v>1505</v>
      </c>
      <c r="C7" s="115"/>
      <c r="D7" s="389" t="s">
        <v>1506</v>
      </c>
      <c r="E7" s="389"/>
      <c r="F7" s="201"/>
    </row>
    <row r="8" spans="2:6" ht="13.15" customHeight="1" x14ac:dyDescent="0.2">
      <c r="B8" s="569" t="s">
        <v>1507</v>
      </c>
      <c r="C8" s="570"/>
      <c r="D8" s="569" t="s">
        <v>1508</v>
      </c>
      <c r="E8" s="389"/>
      <c r="F8" s="389"/>
    </row>
    <row r="10" spans="2:6" ht="13.15" customHeight="1" x14ac:dyDescent="0.2">
      <c r="B10" s="567" t="s">
        <v>1509</v>
      </c>
      <c r="C10" s="568"/>
      <c r="D10" s="567" t="s">
        <v>1510</v>
      </c>
      <c r="E10" s="389"/>
      <c r="F10" s="201"/>
    </row>
    <row r="11" spans="2:6" ht="13.15" customHeight="1" x14ac:dyDescent="0.2">
      <c r="B11" s="389" t="s">
        <v>1507</v>
      </c>
      <c r="C11" s="115"/>
      <c r="D11" s="389" t="s">
        <v>1511</v>
      </c>
      <c r="E11" s="389"/>
      <c r="F11" s="389"/>
    </row>
    <row r="12" spans="2:6" ht="13.15" customHeight="1" x14ac:dyDescent="0.2">
      <c r="B12" s="389" t="s">
        <v>1512</v>
      </c>
      <c r="C12" s="115"/>
      <c r="D12" s="389" t="s">
        <v>1513</v>
      </c>
      <c r="E12" s="389"/>
      <c r="F12" s="201"/>
    </row>
    <row r="13" spans="2:6" ht="13.15" customHeight="1" x14ac:dyDescent="0.2">
      <c r="B13" s="237" t="s">
        <v>1507</v>
      </c>
      <c r="C13" s="238">
        <f>C11+C12-C10</f>
        <v>0</v>
      </c>
      <c r="D13" s="237" t="s">
        <v>1511</v>
      </c>
      <c r="E13" s="389"/>
      <c r="F13" s="389"/>
    </row>
    <row r="15" spans="2:6" ht="13.15" customHeight="1" x14ac:dyDescent="0.2">
      <c r="B15" s="567" t="s">
        <v>1507</v>
      </c>
      <c r="C15" s="568"/>
      <c r="D15" s="567" t="s">
        <v>1511</v>
      </c>
      <c r="E15" s="389"/>
      <c r="F15" s="389"/>
    </row>
    <row r="16" spans="2:6" ht="13.15" customHeight="1" x14ac:dyDescent="0.2">
      <c r="B16" s="389" t="s">
        <v>1514</v>
      </c>
      <c r="C16" s="435"/>
      <c r="D16" s="389" t="s">
        <v>1515</v>
      </c>
      <c r="E16" s="389"/>
      <c r="F16" s="201"/>
    </row>
    <row r="17" spans="2:4" ht="13.15" customHeight="1" x14ac:dyDescent="0.2">
      <c r="B17" s="389" t="s">
        <v>1514</v>
      </c>
      <c r="C17" s="115"/>
      <c r="D17" s="389" t="s">
        <v>1511</v>
      </c>
    </row>
    <row r="18" spans="2:4" ht="13.15" customHeight="1" x14ac:dyDescent="0.2">
      <c r="B18" s="389" t="s">
        <v>1516</v>
      </c>
      <c r="C18" s="115"/>
      <c r="D18" s="389" t="s">
        <v>1517</v>
      </c>
    </row>
    <row r="19" spans="2:4" ht="13.15" customHeight="1" x14ac:dyDescent="0.2">
      <c r="B19" s="569" t="s">
        <v>1518</v>
      </c>
      <c r="C19" s="570"/>
      <c r="D19" s="569" t="s">
        <v>1511</v>
      </c>
    </row>
    <row r="21" spans="2:4" ht="13.15" customHeight="1" x14ac:dyDescent="0.2">
      <c r="B21" s="567" t="s">
        <v>1519</v>
      </c>
      <c r="C21" s="568"/>
      <c r="D21" s="567" t="s">
        <v>1520</v>
      </c>
    </row>
    <row r="22" spans="2:4" ht="13.15" customHeight="1" x14ac:dyDescent="0.2">
      <c r="B22" s="389" t="s">
        <v>1521</v>
      </c>
      <c r="C22" s="115"/>
      <c r="D22" s="389" t="s">
        <v>1520</v>
      </c>
    </row>
    <row r="23" spans="2:4" ht="13.15" customHeight="1" x14ac:dyDescent="0.2">
      <c r="B23" s="389" t="s">
        <v>1522</v>
      </c>
      <c r="C23" s="115"/>
      <c r="D23" s="389" t="s">
        <v>1511</v>
      </c>
    </row>
    <row r="24" spans="2:4" ht="13.15" customHeight="1" x14ac:dyDescent="0.2">
      <c r="B24" s="389" t="s">
        <v>1507</v>
      </c>
      <c r="C24" s="115"/>
      <c r="D24" s="389" t="s">
        <v>1511</v>
      </c>
    </row>
    <row r="25" spans="2:4" ht="13.15" customHeight="1" x14ac:dyDescent="0.2">
      <c r="B25" s="237" t="s">
        <v>1523</v>
      </c>
      <c r="C25" s="238">
        <f>(C23*C21)+(C24*C22)</f>
        <v>0</v>
      </c>
      <c r="D25" s="237" t="s">
        <v>1511</v>
      </c>
    </row>
    <row r="27" spans="2:4" ht="13.15" customHeight="1" x14ac:dyDescent="0.2">
      <c r="B27" s="389"/>
      <c r="C27" s="389"/>
      <c r="D27" s="389"/>
    </row>
  </sheetData>
  <mergeCells count="1">
    <mergeCell ref="B2:D2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35</vt:i4>
      </vt:variant>
      <vt:variant>
        <vt:lpstr>Intervalos Nomeados</vt:lpstr>
      </vt:variant>
      <vt:variant>
        <vt:i4>8</vt:i4>
      </vt:variant>
    </vt:vector>
  </HeadingPairs>
  <TitlesOfParts>
    <vt:vector size="43" baseType="lpstr">
      <vt:lpstr>DESCONTO</vt:lpstr>
      <vt:lpstr>01 - Dados de Entrada</vt:lpstr>
      <vt:lpstr>02 - Evolução Populacional</vt:lpstr>
      <vt:lpstr>03 - Geração de Resíduos</vt:lpstr>
      <vt:lpstr>04 - Veículos e Equipamentos</vt:lpstr>
      <vt:lpstr>05 - Relação de funcionários</vt:lpstr>
      <vt:lpstr>06 - Salários e encargos</vt:lpstr>
      <vt:lpstr>07 - Custos com pessoal</vt:lpstr>
      <vt:lpstr>08 - Custos com EPI e uniformes</vt:lpstr>
      <vt:lpstr>09 -Combustíveis, óleos, graxa </vt:lpstr>
      <vt:lpstr>10 - Rodagem</vt:lpstr>
      <vt:lpstr>11 - Manutenção</vt:lpstr>
      <vt:lpstr>12 - IPVA + Licenciamento</vt:lpstr>
      <vt:lpstr>13 - Despesas diversas (ADM)</vt:lpstr>
      <vt:lpstr>14 - Investimentos</vt:lpstr>
      <vt:lpstr>14.1 - Resumo </vt:lpstr>
      <vt:lpstr>15 - Depreciação</vt:lpstr>
      <vt:lpstr>16 - RU</vt:lpstr>
      <vt:lpstr>17 - Custos</vt:lpstr>
      <vt:lpstr>18 - Tarifa - RSU</vt:lpstr>
      <vt:lpstr>20 - Contraprestação Prefeitura</vt:lpstr>
      <vt:lpstr>21 - Inadimplência</vt:lpstr>
      <vt:lpstr>22 - Seguros</vt:lpstr>
      <vt:lpstr>23 - ARIS</vt:lpstr>
      <vt:lpstr>24 - SAMAE</vt:lpstr>
      <vt:lpstr>25- Crédito PIS-COFINS</vt:lpstr>
      <vt:lpstr>25.1- Crédito PIS-COFINS </vt:lpstr>
      <vt:lpstr>26 - IFRIC 12</vt:lpstr>
      <vt:lpstr>27 - Financiamento</vt:lpstr>
      <vt:lpstr>28 - Imposto de Renda</vt:lpstr>
      <vt:lpstr>29 - Balanço Patrimonial</vt:lpstr>
      <vt:lpstr>30 - Dem. Resultados</vt:lpstr>
      <vt:lpstr>31 - Fluxo de Caixa</vt:lpstr>
      <vt:lpstr>32 - VPL e TIR</vt:lpstr>
      <vt:lpstr>33 - WACC</vt:lpstr>
      <vt:lpstr>'01 - Dados de Entrada'!Area_de_impressao</vt:lpstr>
      <vt:lpstr>'04 - Veículos e Equipamentos'!Area_de_impressao</vt:lpstr>
      <vt:lpstr>'06 - Salários e encargos'!Area_de_impressao</vt:lpstr>
      <vt:lpstr>'11 - Manutenção'!Area_de_impressao</vt:lpstr>
      <vt:lpstr>'16 - RU'!Area_de_impressao</vt:lpstr>
      <vt:lpstr>'20 - Contraprestação Prefeitura'!Area_de_impressao</vt:lpstr>
      <vt:lpstr>'32 - VPL e TIR'!Area_de_impressao</vt:lpstr>
      <vt:lpstr>Model_Start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2025-04-28T13:33:43Z</dcterms:created>
  <dcterms:modified xsi:type="dcterms:W3CDTF">2025-05-13T10:51:03Z</dcterms:modified>
  <cp:category/>
  <cp:contentStatus/>
</cp:coreProperties>
</file>