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Planejamento e Projetos\02 - OBRAS E FISCALIZAÇÃO\02 - ANDAMENTO\EXECUÇÃO DE PAVIMENTAÇÃO ASFÁLTICA - PEV NEREU RAMOS\DOCUMENTOS\LICITAÇÃO E CONTRATO\ARQUIVOS PARA LICITAÇÃO\ORÇAMENTO\"/>
    </mc:Choice>
  </mc:AlternateContent>
  <xr:revisionPtr revIDLastSave="0" documentId="8_{F6FDE984-7830-4236-94F0-FFCD21D787B4}" xr6:coauthVersionLast="47" xr6:coauthVersionMax="47" xr10:uidLastSave="{00000000-0000-0000-0000-000000000000}"/>
  <workbookProtection lockStructure="1"/>
  <bookViews>
    <workbookView xWindow="-120" yWindow="-120" windowWidth="29040" windowHeight="15720" activeTab="1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Diferenciado" sheetId="5" r:id="rId5"/>
    <sheet name="BDI (Fator K e TRDE)" sheetId="6" r:id="rId6"/>
    <sheet name="Repositório" sheetId="7" state="veryHidden" r:id="rId7"/>
  </sheets>
  <calcPr calcId="181029"/>
</workbook>
</file>

<file path=xl/calcChain.xml><?xml version="1.0" encoding="utf-8"?>
<calcChain xmlns="http://schemas.openxmlformats.org/spreadsheetml/2006/main">
  <c r="E24" i="6" l="1"/>
  <c r="E23" i="6"/>
  <c r="B13" i="6"/>
  <c r="A4" i="7" s="1"/>
  <c r="B12" i="6"/>
  <c r="A3" i="7" s="1"/>
  <c r="I5" i="6"/>
  <c r="E5" i="6"/>
  <c r="B5" i="6"/>
  <c r="H4" i="6"/>
  <c r="B4" i="6"/>
  <c r="B3" i="6"/>
  <c r="E27" i="5"/>
  <c r="E26" i="5"/>
  <c r="J15" i="5"/>
  <c r="D13" i="5"/>
  <c r="J13" i="5" s="1"/>
  <c r="J12" i="5"/>
  <c r="J11" i="5"/>
  <c r="J10" i="5"/>
  <c r="J9" i="5"/>
  <c r="J8" i="5"/>
  <c r="I5" i="5"/>
  <c r="E5" i="5"/>
  <c r="B5" i="5"/>
  <c r="H4" i="5"/>
  <c r="B4" i="5"/>
  <c r="B3" i="5"/>
  <c r="E30" i="4"/>
  <c r="E29" i="4"/>
  <c r="I18" i="4"/>
  <c r="J18" i="4" s="1"/>
  <c r="J16" i="4"/>
  <c r="J15" i="4"/>
  <c r="J12" i="4"/>
  <c r="J11" i="4"/>
  <c r="J10" i="4"/>
  <c r="D14" i="4" s="1"/>
  <c r="J9" i="4"/>
  <c r="J8" i="4"/>
  <c r="I5" i="4"/>
  <c r="E5" i="4"/>
  <c r="B5" i="4"/>
  <c r="H4" i="4"/>
  <c r="B4" i="4"/>
  <c r="B3" i="4"/>
  <c r="T8" i="3"/>
  <c r="I5" i="3"/>
  <c r="E5" i="3"/>
  <c r="B5" i="3"/>
  <c r="H4" i="3"/>
  <c r="B4" i="3"/>
  <c r="B3" i="3"/>
  <c r="E31" i="2"/>
  <c r="E30" i="2"/>
  <c r="M19" i="2"/>
  <c r="M18" i="2"/>
  <c r="M17" i="2"/>
  <c r="M16" i="2"/>
  <c r="M15" i="2"/>
  <c r="M14" i="2"/>
  <c r="M13" i="2"/>
  <c r="M12" i="2"/>
  <c r="M11" i="2"/>
  <c r="M10" i="2"/>
  <c r="M9" i="2"/>
  <c r="M8" i="2" s="1"/>
  <c r="M20" i="2" s="1"/>
  <c r="I5" i="2"/>
  <c r="E5" i="2"/>
  <c r="B5" i="2"/>
  <c r="H4" i="2"/>
  <c r="B4" i="2"/>
  <c r="B3" i="2"/>
  <c r="D14" i="5" l="1"/>
  <c r="A1" i="7"/>
  <c r="I16" i="2"/>
  <c r="J16" i="2" s="1"/>
  <c r="I19" i="2"/>
  <c r="J19" i="2" s="1"/>
  <c r="I11" i="2"/>
  <c r="J11" i="2" s="1"/>
  <c r="I17" i="2"/>
  <c r="J17" i="2" s="1"/>
  <c r="I13" i="2"/>
  <c r="J13" i="2" s="1"/>
  <c r="I9" i="2"/>
  <c r="J9" i="2" s="1"/>
  <c r="I18" i="2"/>
  <c r="J18" i="2" s="1"/>
  <c r="I14" i="2"/>
  <c r="J14" i="2" s="1"/>
  <c r="D13" i="4"/>
  <c r="J13" i="4" s="1"/>
  <c r="L13" i="2" l="1"/>
  <c r="O13" i="2"/>
  <c r="N13" i="2" s="1"/>
  <c r="L17" i="2"/>
  <c r="O17" i="2"/>
  <c r="N17" i="2" s="1"/>
  <c r="L9" i="2"/>
  <c r="O9" i="2"/>
  <c r="L16" i="2"/>
  <c r="O16" i="2"/>
  <c r="N16" i="2" s="1"/>
  <c r="O14" i="2"/>
  <c r="N14" i="2" s="1"/>
  <c r="L14" i="2"/>
  <c r="O19" i="2"/>
  <c r="N19" i="2" s="1"/>
  <c r="L19" i="2"/>
  <c r="O18" i="2"/>
  <c r="N18" i="2" s="1"/>
  <c r="L18" i="2"/>
  <c r="O11" i="2"/>
  <c r="N11" i="2" s="1"/>
  <c r="L11" i="2"/>
  <c r="A2" i="7"/>
  <c r="I12" i="2"/>
  <c r="J12" i="2" s="1"/>
  <c r="I15" i="2"/>
  <c r="J15" i="2" s="1"/>
  <c r="I10" i="2"/>
  <c r="J10" i="2" s="1"/>
  <c r="O10" i="2" l="1"/>
  <c r="N10" i="2" s="1"/>
  <c r="L10" i="2"/>
  <c r="L15" i="2"/>
  <c r="O15" i="2"/>
  <c r="N15" i="2" s="1"/>
  <c r="L12" i="2"/>
  <c r="O12" i="2"/>
  <c r="N12" i="2" s="1"/>
  <c r="O8" i="2"/>
  <c r="N9" i="2"/>
  <c r="N8" i="2" s="1"/>
  <c r="N20" i="2" s="1"/>
  <c r="O20" i="2" l="1"/>
  <c r="C8" i="3"/>
  <c r="C9" i="3" l="1"/>
  <c r="S8" i="3"/>
  <c r="R9" i="3" s="1"/>
  <c r="Q8" i="3"/>
  <c r="P9" i="3" s="1"/>
  <c r="O8" i="3"/>
  <c r="N9" i="3" s="1"/>
  <c r="M8" i="3"/>
  <c r="L9" i="3" s="1"/>
  <c r="K8" i="3"/>
  <c r="J9" i="3" s="1"/>
  <c r="I8" i="3"/>
  <c r="H9" i="3" s="1"/>
  <c r="G8" i="3"/>
  <c r="F9" i="3" s="1"/>
  <c r="E8" i="3"/>
  <c r="U8" i="3" l="1"/>
  <c r="U9" i="3" s="1"/>
  <c r="T9" i="3" s="1"/>
  <c r="D9" i="3"/>
</calcChain>
</file>

<file path=xl/sharedStrings.xml><?xml version="1.0" encoding="utf-8"?>
<sst xmlns="http://schemas.openxmlformats.org/spreadsheetml/2006/main" count="216" uniqueCount="124">
  <si>
    <t>Prefeitura Municipal de Jaraguá do Sul - SC</t>
  </si>
  <si>
    <t>SAMAE - Serviço Autônomo Municipal de Água e Esgoto</t>
  </si>
  <si>
    <t>Data do documento:</t>
  </si>
  <si>
    <t>26/08/2025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</si>
  <si>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</si>
  <si>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</si>
  <si>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</si>
  <si>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</si>
  <si>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</si>
  <si>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</si>
  <si>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</si>
  <si>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</si>
  <si>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</si>
  <si>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</si>
  <si>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</si>
  <si>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</si>
  <si>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SAMAE - EXECUÇÃO DE PAVIMENTAÇÃO ASFÁLTICA EM CBUQ NO PÁTIO INTERNO DO PEV NEREU RAMOS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</si>
  <si>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</si>
  <si>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</si>
  <si>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</si>
  <si>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</si>
  <si>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</si>
  <si>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</si>
  <si>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</si>
  <si>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</si>
  <si>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</si>
  <si>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</si>
  <si>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</si>
  <si>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</si>
  <si>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</si>
  <si>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</si>
  <si>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</si>
  <si>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</si>
  <si>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Material R$</t>
  </si>
  <si>
    <t>Serviço R$</t>
  </si>
  <si>
    <t>Total Material R$</t>
  </si>
  <si>
    <t>Total Serviço R$</t>
  </si>
  <si>
    <t>Total R$</t>
  </si>
  <si>
    <t>1</t>
  </si>
  <si>
    <t>PAVIMENTAÇÃO ASFÁLTICA - PEV NEREU RAMOS</t>
  </si>
  <si>
    <t>Etapa</t>
  </si>
  <si>
    <t>1.1</t>
  </si>
  <si>
    <t>IMPRIMAÇÃO COM EMULSÃO ASFÁLTICA</t>
  </si>
  <si>
    <t>M²</t>
  </si>
  <si>
    <t>1.2</t>
  </si>
  <si>
    <t>EMULSÃO ASFÁLTICA PARA IMPRIMAÇÃO EAI - INCLUSO TRANSPORTE</t>
  </si>
  <si>
    <t>T</t>
  </si>
  <si>
    <t>1.3</t>
  </si>
  <si>
    <t>PINTURA DE LIGAÇÃO</t>
  </si>
  <si>
    <t>1.4</t>
  </si>
  <si>
    <t>EMULSÃO ASFÁLTICA RR-1C - INCLUSO TRANSPORTE</t>
  </si>
  <si>
    <t>1.5</t>
  </si>
  <si>
    <t>CONCRETO ASFÁLTICO COM ASFALTO POLÍMERO - FAIXA C - AREIA E BRITA COMERCIAIS</t>
  </si>
  <si>
    <t>1.6</t>
  </si>
  <si>
    <t>TRANSPORTE COM CAMINHÃO BASCULANTE DE 10 M³ - RODOVIA PAVIMENTADA</t>
  </si>
  <si>
    <t>TKM</t>
  </si>
  <si>
    <t>1.7</t>
  </si>
  <si>
    <t>CIMENTO ASFÁLTICO CAP 50/70 - INCLUSO TRANSPORTE</t>
  </si>
  <si>
    <t>1.8</t>
  </si>
  <si>
    <t>EXECUÇÃO DE PAVIMENTO DE CONCRETO ARMADO (PCA), FCK = 30 MPA, ESPESSURA DE 15,0 CM. AF_04/2022</t>
  </si>
  <si>
    <t>M2</t>
  </si>
  <si>
    <t>1.9</t>
  </si>
  <si>
    <t>EXECUÇÃO DE PAVIMENTO EM PARALELEPÍPEDOS, REJUNTAMENTO COM PÓ DE PEDRA. AF_05/2020</t>
  </si>
  <si>
    <t>1.10</t>
  </si>
  <si>
    <t>EXECUÇÃO DE PAVIMENTO EM PISO INTERTRAVADO, COM BLOCO RETANGULAR COR NATURAL DE 20 X 10 CM, ESPESSURA 8 CM. AF_10/2022</t>
  </si>
  <si>
    <t>1.11</t>
  </si>
  <si>
    <t>EXECUÇÃO DE PAVIMENTO COM APLICAÇÃO DE CONCRETO ASFÁLTICO, CAMADA DE ROLAMENTO - EXCLUSIVE CARGA E TRANSPORTE. AF_11/2019</t>
  </si>
  <si>
    <t>M3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</si>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</sst>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509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516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4" fontId="22" fillId="3" borderId="1" xfId="0" applyNumberFormat="1" applyFont="1" applyFill="1" applyBorder="1" applyAlignment="1">
      <alignment horizontal="right"/>
    </xf>
    <xf numFmtId="4" fontId="23" fillId="3" borderId="1" xfId="0" applyNumberFormat="1" applyFont="1" applyFill="1" applyBorder="1" applyAlignment="1">
      <alignment horizontal="right"/>
    </xf>
    <xf numFmtId="4" fontId="24" fillId="3" borderId="1" xfId="0" applyNumberFormat="1" applyFont="1" applyFill="1" applyBorder="1" applyAlignment="1">
      <alignment horizontal="right"/>
    </xf>
    <xf numFmtId="0" fontId="25" fillId="0" borderId="0" xfId="0" applyFont="1"/>
    <xf numFmtId="0" fontId="26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center" vertical="top"/>
    </xf>
    <xf numFmtId="168" fontId="29" fillId="0" borderId="1" xfId="0" applyNumberFormat="1" applyFont="1" applyBorder="1" applyAlignment="1">
      <alignment horizontal="right" vertical="top"/>
    </xf>
    <xf numFmtId="169" fontId="30" fillId="0" borderId="1" xfId="0" applyNumberFormat="1" applyFont="1" applyBorder="1" applyAlignment="1">
      <alignment horizontal="right" vertical="top"/>
    </xf>
    <xf numFmtId="169" fontId="31" fillId="0" borderId="1" xfId="0" applyNumberFormat="1" applyFont="1" applyBorder="1" applyAlignment="1">
      <alignment horizontal="right" vertical="top"/>
    </xf>
    <xf numFmtId="169" fontId="32" fillId="0" borderId="1" xfId="0" applyNumberFormat="1" applyFont="1" applyBorder="1" applyAlignment="1">
      <alignment horizontal="right" vertical="top"/>
    </xf>
    <xf numFmtId="170" fontId="33" fillId="2" borderId="1" xfId="0" applyNumberFormat="1" applyFont="1" applyFill="1" applyBorder="1" applyAlignment="1" applyProtection="1">
      <alignment horizontal="right" vertical="top"/>
      <protection locked="0"/>
    </xf>
    <xf numFmtId="171" fontId="34" fillId="0" borderId="1" xfId="0" applyNumberFormat="1" applyFont="1" applyBorder="1" applyAlignment="1">
      <alignment horizontal="right" vertical="top"/>
    </xf>
    <xf numFmtId="4" fontId="35" fillId="0" borderId="1" xfId="0" applyNumberFormat="1" applyFont="1" applyBorder="1" applyAlignment="1">
      <alignment horizontal="right" vertical="top"/>
    </xf>
    <xf numFmtId="170" fontId="36" fillId="2" borderId="1" xfId="0" applyNumberFormat="1" applyFont="1" applyFill="1" applyBorder="1" applyAlignment="1" applyProtection="1">
      <alignment horizontal="right" vertical="top"/>
      <protection locked="0"/>
    </xf>
    <xf numFmtId="169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4" fontId="40" fillId="0" borderId="1" xfId="0" applyNumberFormat="1" applyFont="1" applyBorder="1" applyAlignment="1">
      <alignment horizontal="right" vertical="top"/>
    </xf>
    <xf numFmtId="0" fontId="41" fillId="0" borderId="0" xfId="0" applyFont="1"/>
    <xf numFmtId="0" fontId="42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left" vertical="top" wrapText="1"/>
    </xf>
    <xf numFmtId="0" fontId="44" fillId="0" borderId="1" xfId="0" applyFont="1" applyBorder="1" applyAlignment="1">
      <alignment horizontal="center" vertical="top"/>
    </xf>
    <xf numFmtId="168" fontId="45" fillId="0" borderId="1" xfId="0" applyNumberFormat="1" applyFont="1" applyBorder="1" applyAlignment="1">
      <alignment horizontal="right" vertical="top"/>
    </xf>
    <xf numFmtId="169" fontId="46" fillId="0" borderId="1" xfId="0" applyNumberFormat="1" applyFont="1" applyBorder="1" applyAlignment="1">
      <alignment horizontal="right" vertical="top"/>
    </xf>
    <xf numFmtId="169" fontId="47" fillId="0" borderId="1" xfId="0" applyNumberFormat="1" applyFont="1" applyBorder="1" applyAlignment="1">
      <alignment horizontal="right" vertical="top"/>
    </xf>
    <xf numFmtId="169" fontId="48" fillId="0" borderId="1" xfId="0" applyNumberFormat="1" applyFont="1" applyBorder="1" applyAlignment="1">
      <alignment horizontal="right" vertical="top"/>
    </xf>
    <xf numFmtId="170" fontId="49" fillId="2" borderId="1" xfId="0" applyNumberFormat="1" applyFont="1" applyFill="1" applyBorder="1" applyAlignment="1" applyProtection="1">
      <alignment horizontal="right" vertical="top"/>
      <protection locked="0"/>
    </xf>
    <xf numFmtId="171" fontId="50" fillId="0" borderId="1" xfId="0" applyNumberFormat="1" applyFont="1" applyBorder="1" applyAlignment="1">
      <alignment horizontal="right" vertical="top"/>
    </xf>
    <xf numFmtId="4" fontId="51" fillId="0" borderId="1" xfId="0" applyNumberFormat="1" applyFont="1" applyBorder="1" applyAlignment="1">
      <alignment horizontal="right" vertical="top"/>
    </xf>
    <xf numFmtId="170" fontId="52" fillId="2" borderId="1" xfId="0" applyNumberFormat="1" applyFont="1" applyFill="1" applyBorder="1" applyAlignment="1" applyProtection="1">
      <alignment horizontal="right" vertical="top"/>
      <protection locked="0"/>
    </xf>
    <xf numFmtId="169" fontId="53" fillId="0" borderId="1" xfId="0" applyNumberFormat="1" applyFont="1" applyBorder="1" applyAlignment="1">
      <alignment horizontal="right" vertical="top"/>
    </xf>
    <xf numFmtId="169" fontId="54" fillId="0" borderId="1" xfId="0" applyNumberFormat="1" applyFont="1" applyBorder="1" applyAlignment="1">
      <alignment horizontal="right" vertical="top"/>
    </xf>
    <xf numFmtId="169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70" fontId="65" fillId="2" borderId="1" xfId="0" applyNumberFormat="1" applyFont="1" applyFill="1" applyBorder="1" applyAlignment="1" applyProtection="1">
      <alignment horizontal="right" vertical="top"/>
      <protection locked="0"/>
    </xf>
    <xf numFmtId="171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170" fontId="68" fillId="2" borderId="1" xfId="0" applyNumberFormat="1" applyFont="1" applyFill="1" applyBorder="1" applyAlignment="1" applyProtection="1">
      <alignment horizontal="right" vertical="top"/>
      <protection locked="0"/>
    </xf>
    <xf numFmtId="169" fontId="69" fillId="0" borderId="1" xfId="0" applyNumberFormat="1" applyFont="1" applyBorder="1" applyAlignment="1">
      <alignment horizontal="right" vertical="top"/>
    </xf>
    <xf numFmtId="169" fontId="70" fillId="0" borderId="1" xfId="0" applyNumberFormat="1" applyFont="1" applyBorder="1" applyAlignment="1">
      <alignment horizontal="right" vertical="top"/>
    </xf>
    <xf numFmtId="169" fontId="71" fillId="0" borderId="1" xfId="0" applyNumberFormat="1" applyFont="1" applyBorder="1" applyAlignment="1">
      <alignment horizontal="right" vertical="top"/>
    </xf>
    <xf numFmtId="4" fontId="72" fillId="0" borderId="1" xfId="0" applyNumberFormat="1" applyFont="1" applyBorder="1" applyAlignment="1">
      <alignment horizontal="right" vertical="top"/>
    </xf>
    <xf numFmtId="0" fontId="73" fillId="0" borderId="0" xfId="0" applyFont="1"/>
    <xf numFmtId="0" fontId="74" fillId="0" borderId="1" xfId="0" applyFont="1" applyBorder="1" applyAlignment="1">
      <alignment horizontal="left" vertical="top"/>
    </xf>
    <xf numFmtId="0" fontId="75" fillId="0" borderId="1" xfId="0" applyFont="1" applyBorder="1" applyAlignment="1">
      <alignment horizontal="left" vertical="top" wrapText="1"/>
    </xf>
    <xf numFmtId="0" fontId="76" fillId="0" borderId="1" xfId="0" applyFont="1" applyBorder="1" applyAlignment="1">
      <alignment horizontal="center" vertical="top"/>
    </xf>
    <xf numFmtId="168" fontId="77" fillId="0" borderId="1" xfId="0" applyNumberFormat="1" applyFont="1" applyBorder="1" applyAlignment="1">
      <alignment horizontal="right" vertical="top"/>
    </xf>
    <xf numFmtId="169" fontId="78" fillId="0" borderId="1" xfId="0" applyNumberFormat="1" applyFont="1" applyBorder="1" applyAlignment="1">
      <alignment horizontal="right" vertical="top"/>
    </xf>
    <xf numFmtId="169" fontId="79" fillId="0" borderId="1" xfId="0" applyNumberFormat="1" applyFont="1" applyBorder="1" applyAlignment="1">
      <alignment horizontal="right" vertical="top"/>
    </xf>
    <xf numFmtId="169" fontId="80" fillId="0" borderId="1" xfId="0" applyNumberFormat="1" applyFont="1" applyBorder="1" applyAlignment="1">
      <alignment horizontal="right" vertical="top"/>
    </xf>
    <xf numFmtId="170" fontId="81" fillId="2" borderId="1" xfId="0" applyNumberFormat="1" applyFont="1" applyFill="1" applyBorder="1" applyAlignment="1" applyProtection="1">
      <alignment horizontal="right" vertical="top"/>
      <protection locked="0"/>
    </xf>
    <xf numFmtId="171" fontId="82" fillId="0" borderId="1" xfId="0" applyNumberFormat="1" applyFont="1" applyBorder="1" applyAlignment="1">
      <alignment horizontal="right" vertical="top"/>
    </xf>
    <xf numFmtId="4" fontId="83" fillId="0" borderId="1" xfId="0" applyNumberFormat="1" applyFont="1" applyBorder="1" applyAlignment="1">
      <alignment horizontal="right" vertical="top"/>
    </xf>
    <xf numFmtId="170" fontId="84" fillId="2" borderId="1" xfId="0" applyNumberFormat="1" applyFont="1" applyFill="1" applyBorder="1" applyAlignment="1" applyProtection="1">
      <alignment horizontal="right" vertical="top"/>
      <protection locked="0"/>
    </xf>
    <xf numFmtId="169" fontId="85" fillId="0" borderId="1" xfId="0" applyNumberFormat="1" applyFont="1" applyBorder="1" applyAlignment="1">
      <alignment horizontal="right" vertical="top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4" fontId="88" fillId="0" borderId="1" xfId="0" applyNumberFormat="1" applyFont="1" applyBorder="1" applyAlignment="1">
      <alignment horizontal="right" vertical="top"/>
    </xf>
    <xf numFmtId="0" fontId="89" fillId="0" borderId="0" xfId="0" applyFont="1"/>
    <xf numFmtId="0" fontId="90" fillId="0" borderId="1" xfId="0" applyFont="1" applyBorder="1" applyAlignment="1">
      <alignment horizontal="left" vertical="top"/>
    </xf>
    <xf numFmtId="0" fontId="91" fillId="0" borderId="1" xfId="0" applyFont="1" applyBorder="1" applyAlignment="1">
      <alignment horizontal="left" vertical="top" wrapText="1"/>
    </xf>
    <xf numFmtId="0" fontId="92" fillId="0" borderId="1" xfId="0" applyFont="1" applyBorder="1" applyAlignment="1">
      <alignment horizontal="center" vertical="top"/>
    </xf>
    <xf numFmtId="168" fontId="93" fillId="0" borderId="1" xfId="0" applyNumberFormat="1" applyFont="1" applyBorder="1" applyAlignment="1">
      <alignment horizontal="right" vertical="top"/>
    </xf>
    <xf numFmtId="169" fontId="94" fillId="0" borderId="1" xfId="0" applyNumberFormat="1" applyFont="1" applyBorder="1" applyAlignment="1">
      <alignment horizontal="right" vertical="top"/>
    </xf>
    <xf numFmtId="169" fontId="95" fillId="0" borderId="1" xfId="0" applyNumberFormat="1" applyFont="1" applyBorder="1" applyAlignment="1">
      <alignment horizontal="right" vertical="top"/>
    </xf>
    <xf numFmtId="169" fontId="96" fillId="0" borderId="1" xfId="0" applyNumberFormat="1" applyFont="1" applyBorder="1" applyAlignment="1">
      <alignment horizontal="right" vertical="top"/>
    </xf>
    <xf numFmtId="170" fontId="97" fillId="2" borderId="1" xfId="0" applyNumberFormat="1" applyFont="1" applyFill="1" applyBorder="1" applyAlignment="1" applyProtection="1">
      <alignment horizontal="right" vertical="top"/>
      <protection locked="0"/>
    </xf>
    <xf numFmtId="171" fontId="98" fillId="0" borderId="1" xfId="0" applyNumberFormat="1" applyFont="1" applyBorder="1" applyAlignment="1">
      <alignment horizontal="right" vertical="top"/>
    </xf>
    <xf numFmtId="4" fontId="99" fillId="0" borderId="1" xfId="0" applyNumberFormat="1" applyFont="1" applyBorder="1" applyAlignment="1">
      <alignment horizontal="right" vertical="top"/>
    </xf>
    <xf numFmtId="170" fontId="100" fillId="2" borderId="1" xfId="0" applyNumberFormat="1" applyFont="1" applyFill="1" applyBorder="1" applyAlignment="1" applyProtection="1">
      <alignment horizontal="right" vertical="top"/>
      <protection locked="0"/>
    </xf>
    <xf numFmtId="169" fontId="101" fillId="0" borderId="1" xfId="0" applyNumberFormat="1" applyFont="1" applyBorder="1" applyAlignment="1">
      <alignment horizontal="right" vertical="top"/>
    </xf>
    <xf numFmtId="169" fontId="102" fillId="0" borderId="1" xfId="0" applyNumberFormat="1" applyFont="1" applyBorder="1" applyAlignment="1">
      <alignment horizontal="right" vertical="top"/>
    </xf>
    <xf numFmtId="169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0" borderId="1" xfId="0" applyFont="1" applyBorder="1" applyAlignment="1">
      <alignment horizontal="left" vertical="top"/>
    </xf>
    <xf numFmtId="0" fontId="107" fillId="0" borderId="1" xfId="0" applyFont="1" applyBorder="1" applyAlignment="1">
      <alignment horizontal="left" vertical="top" wrapText="1"/>
    </xf>
    <xf numFmtId="0" fontId="108" fillId="0" borderId="1" xfId="0" applyFont="1" applyBorder="1" applyAlignment="1">
      <alignment horizontal="center" vertical="top"/>
    </xf>
    <xf numFmtId="168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170" fontId="113" fillId="2" borderId="1" xfId="0" applyNumberFormat="1" applyFont="1" applyFill="1" applyBorder="1" applyAlignment="1" applyProtection="1">
      <alignment horizontal="right" vertical="top"/>
      <protection locked="0"/>
    </xf>
    <xf numFmtId="171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170" fontId="116" fillId="2" borderId="1" xfId="0" applyNumberFormat="1" applyFont="1" applyFill="1" applyBorder="1" applyAlignment="1" applyProtection="1">
      <alignment horizontal="right" vertical="top"/>
      <protection locked="0"/>
    </xf>
    <xf numFmtId="169" fontId="117" fillId="0" borderId="1" xfId="0" applyNumberFormat="1" applyFont="1" applyBorder="1" applyAlignment="1">
      <alignment horizontal="right" vertical="top"/>
    </xf>
    <xf numFmtId="169" fontId="118" fillId="0" borderId="1" xfId="0" applyNumberFormat="1" applyFont="1" applyBorder="1" applyAlignment="1">
      <alignment horizontal="right" vertical="top"/>
    </xf>
    <xf numFmtId="169" fontId="119" fillId="0" borderId="1" xfId="0" applyNumberFormat="1" applyFont="1" applyBorder="1" applyAlignment="1">
      <alignment horizontal="right" vertical="top"/>
    </xf>
    <xf numFmtId="4" fontId="120" fillId="0" borderId="1" xfId="0" applyNumberFormat="1" applyFont="1" applyBorder="1" applyAlignment="1">
      <alignment horizontal="right" vertical="top"/>
    </xf>
    <xf numFmtId="0" fontId="121" fillId="0" borderId="0" xfId="0" applyFont="1"/>
    <xf numFmtId="0" fontId="122" fillId="0" borderId="1" xfId="0" applyFont="1" applyBorder="1" applyAlignment="1">
      <alignment horizontal="left" vertical="top"/>
    </xf>
    <xf numFmtId="0" fontId="123" fillId="0" borderId="1" xfId="0" applyFont="1" applyBorder="1" applyAlignment="1">
      <alignment horizontal="left" vertical="top" wrapText="1"/>
    </xf>
    <xf numFmtId="0" fontId="124" fillId="0" borderId="1" xfId="0" applyFont="1" applyBorder="1" applyAlignment="1">
      <alignment horizontal="center" vertical="top"/>
    </xf>
    <xf numFmtId="168" fontId="125" fillId="0" borderId="1" xfId="0" applyNumberFormat="1" applyFont="1" applyBorder="1" applyAlignment="1">
      <alignment horizontal="right" vertical="top"/>
    </xf>
    <xf numFmtId="169" fontId="126" fillId="0" borderId="1" xfId="0" applyNumberFormat="1" applyFont="1" applyBorder="1" applyAlignment="1">
      <alignment horizontal="right" vertical="top"/>
    </xf>
    <xf numFmtId="169" fontId="127" fillId="0" borderId="1" xfId="0" applyNumberFormat="1" applyFont="1" applyBorder="1" applyAlignment="1">
      <alignment horizontal="right" vertical="top"/>
    </xf>
    <xf numFmtId="169" fontId="128" fillId="0" borderId="1" xfId="0" applyNumberFormat="1" applyFont="1" applyBorder="1" applyAlignment="1">
      <alignment horizontal="right" vertical="top"/>
    </xf>
    <xf numFmtId="170" fontId="129" fillId="2" borderId="1" xfId="0" applyNumberFormat="1" applyFont="1" applyFill="1" applyBorder="1" applyAlignment="1" applyProtection="1">
      <alignment horizontal="right" vertical="top"/>
      <protection locked="0"/>
    </xf>
    <xf numFmtId="171" fontId="130" fillId="0" borderId="1" xfId="0" applyNumberFormat="1" applyFont="1" applyBorder="1" applyAlignment="1">
      <alignment horizontal="right" vertical="top"/>
    </xf>
    <xf numFmtId="4" fontId="131" fillId="0" borderId="1" xfId="0" applyNumberFormat="1" applyFont="1" applyBorder="1" applyAlignment="1">
      <alignment horizontal="right" vertical="top"/>
    </xf>
    <xf numFmtId="170" fontId="132" fillId="2" borderId="1" xfId="0" applyNumberFormat="1" applyFont="1" applyFill="1" applyBorder="1" applyAlignment="1" applyProtection="1">
      <alignment horizontal="right" vertical="top"/>
      <protection locked="0"/>
    </xf>
    <xf numFmtId="169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4" fontId="136" fillId="0" borderId="1" xfId="0" applyNumberFormat="1" applyFont="1" applyBorder="1" applyAlignment="1">
      <alignment horizontal="right" vertical="top"/>
    </xf>
    <xf numFmtId="0" fontId="137" fillId="0" borderId="0" xfId="0" applyFont="1"/>
    <xf numFmtId="0" fontId="138" fillId="0" borderId="1" xfId="0" applyFont="1" applyBorder="1" applyAlignment="1">
      <alignment horizontal="left" vertical="top"/>
    </xf>
    <xf numFmtId="0" fontId="139" fillId="0" borderId="1" xfId="0" applyFont="1" applyBorder="1" applyAlignment="1">
      <alignment horizontal="left" vertical="top" wrapText="1"/>
    </xf>
    <xf numFmtId="0" fontId="140" fillId="0" borderId="1" xfId="0" applyFont="1" applyBorder="1" applyAlignment="1">
      <alignment horizontal="center" vertical="top"/>
    </xf>
    <xf numFmtId="168" fontId="141" fillId="0" borderId="1" xfId="0" applyNumberFormat="1" applyFont="1" applyBorder="1" applyAlignment="1">
      <alignment horizontal="right" vertical="top"/>
    </xf>
    <xf numFmtId="169" fontId="142" fillId="0" borderId="1" xfId="0" applyNumberFormat="1" applyFont="1" applyBorder="1" applyAlignment="1">
      <alignment horizontal="right" vertical="top"/>
    </xf>
    <xf numFmtId="169" fontId="143" fillId="0" borderId="1" xfId="0" applyNumberFormat="1" applyFont="1" applyBorder="1" applyAlignment="1">
      <alignment horizontal="right" vertical="top"/>
    </xf>
    <xf numFmtId="169" fontId="144" fillId="0" borderId="1" xfId="0" applyNumberFormat="1" applyFont="1" applyBorder="1" applyAlignment="1">
      <alignment horizontal="right" vertical="top"/>
    </xf>
    <xf numFmtId="170" fontId="145" fillId="2" borderId="1" xfId="0" applyNumberFormat="1" applyFont="1" applyFill="1" applyBorder="1" applyAlignment="1" applyProtection="1">
      <alignment horizontal="right" vertical="top"/>
      <protection locked="0"/>
    </xf>
    <xf numFmtId="171" fontId="146" fillId="0" borderId="1" xfId="0" applyNumberFormat="1" applyFont="1" applyBorder="1" applyAlignment="1">
      <alignment horizontal="right" vertical="top"/>
    </xf>
    <xf numFmtId="4" fontId="147" fillId="0" borderId="1" xfId="0" applyNumberFormat="1" applyFont="1" applyBorder="1" applyAlignment="1">
      <alignment horizontal="right" vertical="top"/>
    </xf>
    <xf numFmtId="170" fontId="148" fillId="2" borderId="1" xfId="0" applyNumberFormat="1" applyFont="1" applyFill="1" applyBorder="1" applyAlignment="1" applyProtection="1">
      <alignment horizontal="right" vertical="top"/>
      <protection locked="0"/>
    </xf>
    <xf numFmtId="169" fontId="149" fillId="0" borderId="1" xfId="0" applyNumberFormat="1" applyFont="1" applyBorder="1" applyAlignment="1">
      <alignment horizontal="right" vertical="top"/>
    </xf>
    <xf numFmtId="169" fontId="150" fillId="0" borderId="1" xfId="0" applyNumberFormat="1" applyFont="1" applyBorder="1" applyAlignment="1">
      <alignment horizontal="right" vertical="top"/>
    </xf>
    <xf numFmtId="169" fontId="151" fillId="0" borderId="1" xfId="0" applyNumberFormat="1" applyFont="1" applyBorder="1" applyAlignment="1">
      <alignment horizontal="right" vertical="top"/>
    </xf>
    <xf numFmtId="4" fontId="152" fillId="0" borderId="1" xfId="0" applyNumberFormat="1" applyFont="1" applyBorder="1" applyAlignment="1">
      <alignment horizontal="right" vertical="top"/>
    </xf>
    <xf numFmtId="0" fontId="153" fillId="0" borderId="0" xfId="0" applyFont="1"/>
    <xf numFmtId="0" fontId="154" fillId="0" borderId="1" xfId="0" applyFont="1" applyBorder="1" applyAlignment="1">
      <alignment horizontal="left" vertical="top"/>
    </xf>
    <xf numFmtId="0" fontId="155" fillId="0" borderId="1" xfId="0" applyFont="1" applyBorder="1" applyAlignment="1">
      <alignment horizontal="left" vertical="top" wrapText="1"/>
    </xf>
    <xf numFmtId="0" fontId="156" fillId="0" borderId="1" xfId="0" applyFont="1" applyBorder="1" applyAlignment="1">
      <alignment horizontal="center" vertical="top"/>
    </xf>
    <xf numFmtId="168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170" fontId="161" fillId="2" borderId="1" xfId="0" applyNumberFormat="1" applyFont="1" applyFill="1" applyBorder="1" applyAlignment="1" applyProtection="1">
      <alignment horizontal="right" vertical="top"/>
      <protection locked="0"/>
    </xf>
    <xf numFmtId="171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170" fontId="164" fillId="2" borderId="1" xfId="0" applyNumberFormat="1" applyFont="1" applyFill="1" applyBorder="1" applyAlignment="1" applyProtection="1">
      <alignment horizontal="right" vertical="top"/>
      <protection locked="0"/>
    </xf>
    <xf numFmtId="169" fontId="165" fillId="0" borderId="1" xfId="0" applyNumberFormat="1" applyFont="1" applyBorder="1" applyAlignment="1">
      <alignment horizontal="right" vertical="top"/>
    </xf>
    <xf numFmtId="169" fontId="166" fillId="0" borderId="1" xfId="0" applyNumberFormat="1" applyFont="1" applyBorder="1" applyAlignment="1">
      <alignment horizontal="right" vertical="top"/>
    </xf>
    <xf numFmtId="169" fontId="167" fillId="0" borderId="1" xfId="0" applyNumberFormat="1" applyFont="1" applyBorder="1" applyAlignment="1">
      <alignment horizontal="right" vertical="top"/>
    </xf>
    <xf numFmtId="4" fontId="168" fillId="0" borderId="1" xfId="0" applyNumberFormat="1" applyFont="1" applyBorder="1" applyAlignment="1">
      <alignment horizontal="right" vertical="top"/>
    </xf>
    <xf numFmtId="0" fontId="169" fillId="0" borderId="0" xfId="0" applyFont="1"/>
    <xf numFmtId="0" fontId="170" fillId="0" borderId="1" xfId="0" applyFont="1" applyBorder="1" applyAlignment="1">
      <alignment horizontal="left" vertical="top"/>
    </xf>
    <xf numFmtId="0" fontId="171" fillId="0" borderId="1" xfId="0" applyFont="1" applyBorder="1" applyAlignment="1">
      <alignment horizontal="left" vertical="top" wrapText="1"/>
    </xf>
    <xf numFmtId="0" fontId="172" fillId="0" borderId="1" xfId="0" applyFont="1" applyBorder="1" applyAlignment="1">
      <alignment horizontal="center" vertical="top"/>
    </xf>
    <xf numFmtId="168" fontId="173" fillId="0" borderId="1" xfId="0" applyNumberFormat="1" applyFont="1" applyBorder="1" applyAlignment="1">
      <alignment horizontal="right" vertical="top"/>
    </xf>
    <xf numFmtId="169" fontId="174" fillId="0" borderId="1" xfId="0" applyNumberFormat="1" applyFont="1" applyBorder="1" applyAlignment="1">
      <alignment horizontal="right" vertical="top"/>
    </xf>
    <xf numFmtId="169" fontId="175" fillId="0" borderId="1" xfId="0" applyNumberFormat="1" applyFont="1" applyBorder="1" applyAlignment="1">
      <alignment horizontal="right" vertical="top"/>
    </xf>
    <xf numFmtId="169" fontId="176" fillId="0" borderId="1" xfId="0" applyNumberFormat="1" applyFont="1" applyBorder="1" applyAlignment="1">
      <alignment horizontal="right" vertical="top"/>
    </xf>
    <xf numFmtId="170" fontId="177" fillId="2" borderId="1" xfId="0" applyNumberFormat="1" applyFont="1" applyFill="1" applyBorder="1" applyAlignment="1" applyProtection="1">
      <alignment horizontal="right" vertical="top"/>
      <protection locked="0"/>
    </xf>
    <xf numFmtId="171" fontId="178" fillId="0" borderId="1" xfId="0" applyNumberFormat="1" applyFont="1" applyBorder="1" applyAlignment="1">
      <alignment horizontal="right" vertical="top"/>
    </xf>
    <xf numFmtId="4" fontId="179" fillId="0" borderId="1" xfId="0" applyNumberFormat="1" applyFont="1" applyBorder="1" applyAlignment="1">
      <alignment horizontal="right" vertical="top"/>
    </xf>
    <xf numFmtId="170" fontId="180" fillId="2" borderId="1" xfId="0" applyNumberFormat="1" applyFont="1" applyFill="1" applyBorder="1" applyAlignment="1" applyProtection="1">
      <alignment horizontal="right" vertical="top"/>
      <protection locked="0"/>
    </xf>
    <xf numFmtId="169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4" fontId="184" fillId="0" borderId="1" xfId="0" applyNumberFormat="1" applyFont="1" applyBorder="1" applyAlignment="1">
      <alignment horizontal="right" vertical="top"/>
    </xf>
    <xf numFmtId="0" fontId="185" fillId="0" borderId="0" xfId="0" applyFont="1"/>
    <xf numFmtId="0" fontId="186" fillId="0" borderId="1" xfId="0" applyFont="1" applyBorder="1" applyAlignment="1">
      <alignment horizontal="left" vertical="top"/>
    </xf>
    <xf numFmtId="0" fontId="187" fillId="0" borderId="1" xfId="0" applyFont="1" applyBorder="1" applyAlignment="1">
      <alignment horizontal="left" vertical="top" wrapText="1"/>
    </xf>
    <xf numFmtId="0" fontId="188" fillId="0" borderId="1" xfId="0" applyFont="1" applyBorder="1" applyAlignment="1">
      <alignment horizontal="center" vertical="top"/>
    </xf>
    <xf numFmtId="168" fontId="189" fillId="0" borderId="1" xfId="0" applyNumberFormat="1" applyFont="1" applyBorder="1" applyAlignment="1">
      <alignment horizontal="right" vertical="top"/>
    </xf>
    <xf numFmtId="169" fontId="190" fillId="0" borderId="1" xfId="0" applyNumberFormat="1" applyFont="1" applyBorder="1" applyAlignment="1">
      <alignment horizontal="right" vertical="top"/>
    </xf>
    <xf numFmtId="169" fontId="191" fillId="0" borderId="1" xfId="0" applyNumberFormat="1" applyFont="1" applyBorder="1" applyAlignment="1">
      <alignment horizontal="right" vertical="top"/>
    </xf>
    <xf numFmtId="169" fontId="192" fillId="0" borderId="1" xfId="0" applyNumberFormat="1" applyFont="1" applyBorder="1" applyAlignment="1">
      <alignment horizontal="right" vertical="top"/>
    </xf>
    <xf numFmtId="170" fontId="193" fillId="2" borderId="1" xfId="0" applyNumberFormat="1" applyFont="1" applyFill="1" applyBorder="1" applyAlignment="1" applyProtection="1">
      <alignment horizontal="right" vertical="top"/>
      <protection locked="0"/>
    </xf>
    <xf numFmtId="171" fontId="194" fillId="0" borderId="1" xfId="0" applyNumberFormat="1" applyFont="1" applyBorder="1" applyAlignment="1">
      <alignment horizontal="right" vertical="top"/>
    </xf>
    <xf numFmtId="4" fontId="195" fillId="0" borderId="1" xfId="0" applyNumberFormat="1" applyFont="1" applyBorder="1" applyAlignment="1">
      <alignment horizontal="right" vertical="top"/>
    </xf>
    <xf numFmtId="170" fontId="196" fillId="2" borderId="1" xfId="0" applyNumberFormat="1" applyFont="1" applyFill="1" applyBorder="1" applyAlignment="1" applyProtection="1">
      <alignment horizontal="right" vertical="top"/>
      <protection locked="0"/>
    </xf>
    <xf numFmtId="169" fontId="197" fillId="0" borderId="1" xfId="0" applyNumberFormat="1" applyFont="1" applyBorder="1" applyAlignment="1">
      <alignment horizontal="right" vertical="top"/>
    </xf>
    <xf numFmtId="169" fontId="198" fillId="0" borderId="1" xfId="0" applyNumberFormat="1" applyFont="1" applyBorder="1" applyAlignment="1">
      <alignment horizontal="right" vertical="top"/>
    </xf>
    <xf numFmtId="169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0" fontId="201" fillId="0" borderId="0" xfId="0" applyFont="1"/>
    <xf numFmtId="4" fontId="203" fillId="3" borderId="0" xfId="0" applyNumberFormat="1" applyFont="1" applyFill="1" applyAlignment="1">
      <alignment horizontal="right"/>
    </xf>
    <xf numFmtId="4" fontId="204" fillId="3" borderId="0" xfId="0" applyNumberFormat="1" applyFont="1" applyFill="1" applyAlignment="1">
      <alignment horizontal="right"/>
    </xf>
    <xf numFmtId="4" fontId="205" fillId="3" borderId="0" xfId="0" applyNumberFormat="1" applyFont="1" applyFill="1" applyAlignment="1">
      <alignment horizontal="right"/>
    </xf>
    <xf numFmtId="0" fontId="210" fillId="0" borderId="0" xfId="0" applyFont="1" applyAlignment="1">
      <alignment horizontal="left" vertical="top"/>
    </xf>
    <xf numFmtId="0" fontId="213" fillId="3" borderId="1" xfId="0" applyFont="1" applyFill="1" applyBorder="1" applyAlignment="1">
      <alignment horizontal="left"/>
    </xf>
    <xf numFmtId="0" fontId="214" fillId="3" borderId="1" xfId="0" applyFont="1" applyFill="1" applyBorder="1" applyAlignment="1">
      <alignment horizontal="left"/>
    </xf>
    <xf numFmtId="0" fontId="215" fillId="3" borderId="1" xfId="0" applyFont="1" applyFill="1" applyBorder="1" applyAlignment="1">
      <alignment horizontal="left"/>
    </xf>
    <xf numFmtId="0" fontId="216" fillId="3" borderId="1" xfId="0" applyFont="1" applyFill="1" applyBorder="1" applyAlignment="1">
      <alignment horizontal="left"/>
    </xf>
    <xf numFmtId="0" fontId="217" fillId="3" borderId="1" xfId="0" applyFont="1" applyFill="1" applyBorder="1" applyAlignment="1">
      <alignment horizontal="left"/>
    </xf>
    <xf numFmtId="0" fontId="218" fillId="3" borderId="1" xfId="0" applyFont="1" applyFill="1" applyBorder="1" applyAlignment="1">
      <alignment horizontal="left"/>
    </xf>
    <xf numFmtId="0" fontId="219" fillId="3" borderId="1" xfId="0" applyFont="1" applyFill="1" applyBorder="1" applyAlignment="1">
      <alignment horizontal="left"/>
    </xf>
    <xf numFmtId="0" fontId="220" fillId="3" borderId="1" xfId="0" applyFont="1" applyFill="1" applyBorder="1" applyAlignment="1">
      <alignment horizontal="left"/>
    </xf>
    <xf numFmtId="0" fontId="221" fillId="3" borderId="1" xfId="0" applyFont="1" applyFill="1" applyBorder="1" applyAlignment="1">
      <alignment horizontal="left"/>
    </xf>
    <xf numFmtId="0" fontId="222" fillId="3" borderId="1" xfId="0" applyFont="1" applyFill="1" applyBorder="1" applyAlignment="1">
      <alignment horizontal="left"/>
    </xf>
    <xf numFmtId="0" fontId="223" fillId="3" borderId="1" xfId="0" applyFont="1" applyFill="1" applyBorder="1" applyAlignment="1">
      <alignment horizontal="left"/>
    </xf>
    <xf numFmtId="0" fontId="224" fillId="3" borderId="1" xfId="0" applyFont="1" applyFill="1" applyBorder="1" applyAlignment="1">
      <alignment horizontal="left"/>
    </xf>
    <xf numFmtId="0" fontId="225" fillId="3" borderId="1" xfId="0" applyFont="1" applyFill="1" applyBorder="1" applyAlignment="1">
      <alignment horizontal="left"/>
    </xf>
    <xf numFmtId="0" fontId="226" fillId="3" borderId="1" xfId="0" applyFont="1" applyFill="1" applyBorder="1" applyAlignment="1">
      <alignment horizontal="left"/>
    </xf>
    <xf numFmtId="0" fontId="227" fillId="3" borderId="1" xfId="0" applyFont="1" applyFill="1" applyBorder="1" applyAlignment="1">
      <alignment horizontal="left"/>
    </xf>
    <xf numFmtId="0" fontId="228" fillId="3" borderId="1" xfId="0" applyFont="1" applyFill="1" applyBorder="1" applyAlignment="1">
      <alignment horizontal="left"/>
    </xf>
    <xf numFmtId="0" fontId="229" fillId="3" borderId="1" xfId="0" applyFont="1" applyFill="1" applyBorder="1" applyAlignment="1">
      <alignment horizontal="left"/>
    </xf>
    <xf numFmtId="0" fontId="230" fillId="3" borderId="1" xfId="0" applyFont="1" applyFill="1" applyBorder="1" applyAlignment="1">
      <alignment horizontal="left"/>
    </xf>
    <xf numFmtId="0" fontId="231" fillId="3" borderId="1" xfId="0" applyFont="1" applyFill="1" applyBorder="1" applyAlignment="1">
      <alignment horizontal="left"/>
    </xf>
    <xf numFmtId="0" fontId="232" fillId="3" borderId="1" xfId="0" applyFont="1" applyFill="1" applyBorder="1" applyAlignment="1">
      <alignment horizontal="left"/>
    </xf>
    <xf numFmtId="0" fontId="233" fillId="3" borderId="1" xfId="0" applyFont="1" applyFill="1" applyBorder="1" applyAlignment="1">
      <alignment horizontal="left"/>
    </xf>
    <xf numFmtId="0" fontId="234" fillId="0" borderId="1" xfId="0" applyFont="1" applyBorder="1" applyAlignment="1">
      <alignment horizontal="left" vertical="top"/>
    </xf>
    <xf numFmtId="0" fontId="235" fillId="0" borderId="1" xfId="0" applyFont="1" applyBorder="1" applyAlignment="1">
      <alignment horizontal="left" vertical="top" wrapText="1"/>
    </xf>
    <xf numFmtId="4" fontId="236" fillId="2" borderId="1" xfId="0" applyNumberFormat="1" applyFont="1" applyFill="1" applyBorder="1" applyAlignment="1" applyProtection="1">
      <alignment horizontal="right" vertical="top"/>
      <protection locked="0"/>
    </xf>
    <xf numFmtId="4" fontId="237" fillId="0" borderId="1" xfId="0" applyNumberFormat="1" applyFont="1" applyBorder="1" applyAlignment="1">
      <alignment horizontal="right" vertical="top"/>
    </xf>
    <xf numFmtId="4" fontId="238" fillId="2" borderId="1" xfId="0" applyNumberFormat="1" applyFont="1" applyFill="1" applyBorder="1" applyAlignment="1" applyProtection="1">
      <alignment horizontal="right" vertical="top"/>
      <protection locked="0"/>
    </xf>
    <xf numFmtId="4" fontId="239" fillId="0" borderId="1" xfId="0" applyNumberFormat="1" applyFont="1" applyBorder="1" applyAlignment="1">
      <alignment horizontal="right" vertical="top"/>
    </xf>
    <xf numFmtId="4" fontId="240" fillId="2" borderId="1" xfId="0" applyNumberFormat="1" applyFont="1" applyFill="1" applyBorder="1" applyAlignment="1" applyProtection="1">
      <alignment horizontal="right" vertical="top"/>
      <protection locked="0"/>
    </xf>
    <xf numFmtId="4" fontId="241" fillId="0" borderId="1" xfId="0" applyNumberFormat="1" applyFont="1" applyBorder="1" applyAlignment="1">
      <alignment horizontal="right" vertical="top"/>
    </xf>
    <xf numFmtId="4" fontId="242" fillId="2" borderId="1" xfId="0" applyNumberFormat="1" applyFont="1" applyFill="1" applyBorder="1" applyAlignment="1" applyProtection="1">
      <alignment horizontal="right" vertical="top"/>
      <protection locked="0"/>
    </xf>
    <xf numFmtId="4" fontId="243" fillId="0" borderId="1" xfId="0" applyNumberFormat="1" applyFont="1" applyBorder="1" applyAlignment="1">
      <alignment horizontal="right" vertical="top"/>
    </xf>
    <xf numFmtId="4" fontId="244" fillId="2" borderId="1" xfId="0" applyNumberFormat="1" applyFont="1" applyFill="1" applyBorder="1" applyAlignment="1" applyProtection="1">
      <alignment horizontal="right" vertical="top"/>
      <protection locked="0"/>
    </xf>
    <xf numFmtId="4" fontId="245" fillId="0" borderId="1" xfId="0" applyNumberFormat="1" applyFont="1" applyBorder="1" applyAlignment="1">
      <alignment horizontal="right" vertical="top"/>
    </xf>
    <xf numFmtId="4" fontId="246" fillId="2" borderId="1" xfId="0" applyNumberFormat="1" applyFont="1" applyFill="1" applyBorder="1" applyAlignment="1" applyProtection="1">
      <alignment horizontal="right" vertical="top"/>
      <protection locked="0"/>
    </xf>
    <xf numFmtId="4" fontId="247" fillId="0" borderId="1" xfId="0" applyNumberFormat="1" applyFont="1" applyBorder="1" applyAlignment="1">
      <alignment horizontal="right" vertical="top"/>
    </xf>
    <xf numFmtId="4" fontId="248" fillId="2" borderId="1" xfId="0" applyNumberFormat="1" applyFont="1" applyFill="1" applyBorder="1" applyAlignment="1" applyProtection="1">
      <alignment horizontal="right" vertical="top"/>
      <protection locked="0"/>
    </xf>
    <xf numFmtId="4" fontId="249" fillId="0" borderId="1" xfId="0" applyNumberFormat="1" applyFont="1" applyBorder="1" applyAlignment="1">
      <alignment horizontal="right" vertical="top"/>
    </xf>
    <xf numFmtId="4" fontId="250" fillId="2" borderId="1" xfId="0" applyNumberFormat="1" applyFont="1" applyFill="1" applyBorder="1" applyAlignment="1" applyProtection="1">
      <alignment horizontal="right" vertical="top"/>
      <protection locked="0"/>
    </xf>
    <xf numFmtId="4" fontId="251" fillId="0" borderId="1" xfId="0" applyNumberFormat="1" applyFont="1" applyBorder="1" applyAlignment="1">
      <alignment horizontal="right" vertical="top"/>
    </xf>
    <xf numFmtId="4" fontId="252" fillId="3" borderId="1" xfId="0" applyNumberFormat="1" applyFont="1" applyFill="1" applyBorder="1" applyAlignment="1">
      <alignment horizontal="right" vertical="top"/>
    </xf>
    <xf numFmtId="4" fontId="253" fillId="3" borderId="1" xfId="0" applyNumberFormat="1" applyFont="1" applyFill="1" applyBorder="1" applyAlignment="1">
      <alignment horizontal="right" vertical="top"/>
    </xf>
    <xf numFmtId="4" fontId="256" fillId="3" borderId="1" xfId="0" applyNumberFormat="1" applyFont="1" applyFill="1" applyBorder="1" applyAlignment="1">
      <alignment horizontal="right"/>
    </xf>
    <xf numFmtId="4" fontId="273" fillId="3" borderId="1" xfId="0" applyNumberFormat="1" applyFont="1" applyFill="1" applyBorder="1" applyAlignment="1">
      <alignment horizontal="right"/>
    </xf>
    <xf numFmtId="4" fontId="274" fillId="3" borderId="1" xfId="0" applyNumberFormat="1" applyFont="1" applyFill="1" applyBorder="1" applyAlignment="1">
      <alignment horizontal="right"/>
    </xf>
    <xf numFmtId="0" fontId="275" fillId="0" borderId="0" xfId="0" applyFont="1" applyAlignment="1">
      <alignment horizontal="left" vertical="top"/>
    </xf>
    <xf numFmtId="0" fontId="278" fillId="3" borderId="1" xfId="0" applyFont="1" applyFill="1" applyBorder="1" applyAlignment="1">
      <alignment horizontal="left"/>
    </xf>
    <xf numFmtId="0" fontId="279" fillId="3" borderId="1" xfId="0" applyFont="1" applyFill="1" applyBorder="1" applyAlignment="1">
      <alignment horizontal="left"/>
    </xf>
    <xf numFmtId="0" fontId="280" fillId="3" borderId="1" xfId="0" applyFont="1" applyFill="1" applyBorder="1" applyAlignment="1">
      <alignment horizontal="left"/>
    </xf>
    <xf numFmtId="0" fontId="281" fillId="3" borderId="1" xfId="0" applyFont="1" applyFill="1" applyBorder="1" applyAlignment="1">
      <alignment horizontal="left"/>
    </xf>
    <xf numFmtId="0" fontId="287" fillId="0" borderId="1" xfId="0" applyFont="1" applyBorder="1" applyAlignment="1">
      <alignment horizontal="left" vertical="top"/>
    </xf>
    <xf numFmtId="4" fontId="288" fillId="0" borderId="1" xfId="0" applyNumberFormat="1" applyFont="1" applyBorder="1" applyAlignment="1">
      <alignment horizontal="right" vertical="top"/>
    </xf>
    <xf numFmtId="4" fontId="289" fillId="0" borderId="1" xfId="0" applyNumberFormat="1" applyFont="1" applyBorder="1" applyAlignment="1">
      <alignment horizontal="right" vertical="top"/>
    </xf>
    <xf numFmtId="4" fontId="290" fillId="2" borderId="1" xfId="0" applyNumberFormat="1" applyFont="1" applyFill="1" applyBorder="1" applyAlignment="1" applyProtection="1">
      <alignment vertical="top"/>
      <protection locked="0"/>
    </xf>
    <xf numFmtId="0" fontId="296" fillId="0" borderId="0" xfId="0" applyFont="1"/>
    <xf numFmtId="0" fontId="297" fillId="0" borderId="1" xfId="0" applyFont="1" applyBorder="1" applyAlignment="1">
      <alignment horizontal="left" vertical="top"/>
    </xf>
    <xf numFmtId="4" fontId="298" fillId="0" borderId="1" xfId="0" applyNumberFormat="1" applyFont="1" applyBorder="1" applyAlignment="1">
      <alignment horizontal="right" vertical="top"/>
    </xf>
    <xf numFmtId="4" fontId="299" fillId="0" borderId="1" xfId="0" applyNumberFormat="1" applyFont="1" applyBorder="1" applyAlignment="1">
      <alignment horizontal="right" vertical="top"/>
    </xf>
    <xf numFmtId="4" fontId="300" fillId="2" borderId="1" xfId="0" applyNumberFormat="1" applyFont="1" applyFill="1" applyBorder="1" applyAlignment="1" applyProtection="1">
      <alignment vertical="top"/>
      <protection locked="0"/>
    </xf>
    <xf numFmtId="0" fontId="306" fillId="0" borderId="0" xfId="0" applyFont="1"/>
    <xf numFmtId="0" fontId="307" fillId="0" borderId="1" xfId="0" applyFont="1" applyBorder="1" applyAlignment="1">
      <alignment horizontal="left" vertical="top"/>
    </xf>
    <xf numFmtId="4" fontId="308" fillId="0" borderId="1" xfId="0" applyNumberFormat="1" applyFont="1" applyBorder="1" applyAlignment="1">
      <alignment horizontal="right" vertical="top"/>
    </xf>
    <xf numFmtId="4" fontId="309" fillId="0" borderId="1" xfId="0" applyNumberFormat="1" applyFont="1" applyBorder="1" applyAlignment="1">
      <alignment horizontal="right" vertical="top"/>
    </xf>
    <xf numFmtId="4" fontId="310" fillId="2" borderId="1" xfId="0" applyNumberFormat="1" applyFont="1" applyFill="1" applyBorder="1" applyAlignment="1" applyProtection="1">
      <alignment vertical="top"/>
      <protection locked="0"/>
    </xf>
    <xf numFmtId="0" fontId="316" fillId="0" borderId="0" xfId="0" applyFont="1"/>
    <xf numFmtId="0" fontId="317" fillId="0" borderId="1" xfId="0" applyFont="1" applyBorder="1" applyAlignment="1">
      <alignment horizontal="left" vertical="top"/>
    </xf>
    <xf numFmtId="4" fontId="318" fillId="0" borderId="1" xfId="0" applyNumberFormat="1" applyFont="1" applyBorder="1" applyAlignment="1">
      <alignment horizontal="right" vertical="top"/>
    </xf>
    <xf numFmtId="4" fontId="319" fillId="0" borderId="1" xfId="0" applyNumberFormat="1" applyFont="1" applyBorder="1" applyAlignment="1">
      <alignment horizontal="right" vertical="top"/>
    </xf>
    <xf numFmtId="4" fontId="320" fillId="2" borderId="1" xfId="0" applyNumberFormat="1" applyFont="1" applyFill="1" applyBorder="1" applyAlignment="1" applyProtection="1">
      <alignment vertical="top"/>
      <protection locked="0"/>
    </xf>
    <xf numFmtId="0" fontId="326" fillId="0" borderId="0" xfId="0" applyFont="1"/>
    <xf numFmtId="0" fontId="327" fillId="0" borderId="1" xfId="0" applyFont="1" applyBorder="1" applyAlignment="1">
      <alignment horizontal="left" vertical="top"/>
    </xf>
    <xf numFmtId="4" fontId="328" fillId="0" borderId="1" xfId="0" applyNumberFormat="1" applyFont="1" applyBorder="1" applyAlignment="1">
      <alignment horizontal="right" vertical="top"/>
    </xf>
    <xf numFmtId="4" fontId="329" fillId="0" borderId="1" xfId="0" applyNumberFormat="1" applyFont="1" applyBorder="1" applyAlignment="1">
      <alignment horizontal="right" vertical="top"/>
    </xf>
    <xf numFmtId="4" fontId="330" fillId="2" borderId="1" xfId="0" applyNumberFormat="1" applyFont="1" applyFill="1" applyBorder="1" applyAlignment="1" applyProtection="1">
      <alignment vertical="top"/>
      <protection locked="0"/>
    </xf>
    <xf numFmtId="0" fontId="336" fillId="0" borderId="0" xfId="0" applyFont="1"/>
    <xf numFmtId="0" fontId="337" fillId="0" borderId="1" xfId="0" applyFont="1" applyBorder="1" applyAlignment="1">
      <alignment horizontal="left" vertical="top"/>
    </xf>
    <xf numFmtId="4" fontId="338" fillId="0" borderId="1" xfId="0" applyNumberFormat="1" applyFont="1" applyBorder="1" applyAlignment="1">
      <alignment horizontal="right" vertical="top"/>
    </xf>
    <xf numFmtId="4" fontId="339" fillId="0" borderId="1" xfId="0" applyNumberFormat="1" applyFont="1" applyBorder="1" applyAlignment="1">
      <alignment horizontal="right" vertical="top"/>
    </xf>
    <xf numFmtId="4" fontId="340" fillId="0" borderId="1" xfId="0" applyNumberFormat="1" applyFont="1" applyBorder="1" applyAlignment="1">
      <alignment horizontal="right" vertical="top"/>
    </xf>
    <xf numFmtId="0" fontId="346" fillId="0" borderId="0" xfId="0" applyFont="1"/>
    <xf numFmtId="0" fontId="347" fillId="0" borderId="1" xfId="0" applyFont="1" applyBorder="1" applyAlignment="1">
      <alignment horizontal="left" vertical="top"/>
    </xf>
    <xf numFmtId="4" fontId="348" fillId="0" borderId="1" xfId="0" applyNumberFormat="1" applyFont="1" applyBorder="1" applyAlignment="1">
      <alignment horizontal="right" vertical="top"/>
    </xf>
    <xf numFmtId="4" fontId="352" fillId="2" borderId="1" xfId="0" applyNumberFormat="1" applyFont="1" applyFill="1" applyBorder="1" applyAlignment="1" applyProtection="1">
      <alignment horizontal="right" vertical="top"/>
      <protection locked="0"/>
    </xf>
    <xf numFmtId="0" fontId="353" fillId="0" borderId="0" xfId="0" applyFont="1"/>
    <xf numFmtId="4" fontId="357" fillId="2" borderId="1" xfId="0" applyNumberFormat="1" applyFont="1" applyFill="1" applyBorder="1" applyAlignment="1" applyProtection="1">
      <alignment horizontal="right" vertical="top"/>
      <protection locked="0"/>
    </xf>
    <xf numFmtId="0" fontId="358" fillId="0" borderId="0" xfId="0" applyFont="1"/>
    <xf numFmtId="4" fontId="362" fillId="2" borderId="1" xfId="0" applyNumberFormat="1" applyFont="1" applyFill="1" applyBorder="1" applyAlignment="1" applyProtection="1">
      <alignment horizontal="right" vertical="top"/>
      <protection locked="0"/>
    </xf>
    <xf numFmtId="4" fontId="366" fillId="3" borderId="1" xfId="0" applyNumberFormat="1" applyFont="1" applyFill="1" applyBorder="1" applyAlignment="1">
      <alignment horizontal="right"/>
    </xf>
    <xf numFmtId="0" fontId="367" fillId="0" borderId="0" xfId="0" applyFont="1"/>
    <xf numFmtId="4" fontId="371" fillId="2" borderId="1" xfId="0" applyNumberFormat="1" applyFont="1" applyFill="1" applyBorder="1" applyAlignment="1" applyProtection="1">
      <alignment horizontal="right" vertical="top"/>
      <protection locked="0"/>
    </xf>
    <xf numFmtId="0" fontId="374" fillId="0" borderId="0" xfId="0" applyFont="1" applyAlignment="1">
      <alignment horizontal="left" vertical="top"/>
    </xf>
    <xf numFmtId="0" fontId="377" fillId="3" borderId="1" xfId="0" applyFont="1" applyFill="1" applyBorder="1" applyAlignment="1">
      <alignment horizontal="left"/>
    </xf>
    <xf numFmtId="0" fontId="378" fillId="3" borderId="1" xfId="0" applyFont="1" applyFill="1" applyBorder="1" applyAlignment="1">
      <alignment horizontal="left"/>
    </xf>
    <xf numFmtId="0" fontId="379" fillId="3" borderId="1" xfId="0" applyFont="1" applyFill="1" applyBorder="1" applyAlignment="1">
      <alignment horizontal="left"/>
    </xf>
    <xf numFmtId="0" fontId="380" fillId="3" borderId="1" xfId="0" applyFont="1" applyFill="1" applyBorder="1" applyAlignment="1">
      <alignment horizontal="left"/>
    </xf>
    <xf numFmtId="0" fontId="386" fillId="0" borderId="1" xfId="0" applyFont="1" applyBorder="1" applyAlignment="1">
      <alignment horizontal="left" vertical="top"/>
    </xf>
    <xf numFmtId="4" fontId="387" fillId="0" borderId="1" xfId="0" applyNumberFormat="1" applyFont="1" applyBorder="1" applyAlignment="1">
      <alignment horizontal="right" vertical="top"/>
    </xf>
    <xf numFmtId="4" fontId="388" fillId="0" borderId="1" xfId="0" applyNumberFormat="1" applyFont="1" applyBorder="1" applyAlignment="1">
      <alignment horizontal="right" vertical="top"/>
    </xf>
    <xf numFmtId="4" fontId="389" fillId="2" borderId="1" xfId="0" applyNumberFormat="1" applyFont="1" applyFill="1" applyBorder="1" applyAlignment="1" applyProtection="1">
      <alignment vertical="top"/>
      <protection locked="0"/>
    </xf>
    <xf numFmtId="0" fontId="395" fillId="0" borderId="0" xfId="0" applyFont="1"/>
    <xf numFmtId="0" fontId="396" fillId="0" borderId="1" xfId="0" applyFont="1" applyBorder="1" applyAlignment="1">
      <alignment horizontal="left" vertical="top"/>
    </xf>
    <xf numFmtId="4" fontId="397" fillId="0" borderId="1" xfId="0" applyNumberFormat="1" applyFont="1" applyBorder="1" applyAlignment="1">
      <alignment horizontal="right" vertical="top"/>
    </xf>
    <xf numFmtId="4" fontId="398" fillId="0" borderId="1" xfId="0" applyNumberFormat="1" applyFont="1" applyBorder="1" applyAlignment="1">
      <alignment horizontal="right" vertical="top"/>
    </xf>
    <xf numFmtId="4" fontId="399" fillId="2" borderId="1" xfId="0" applyNumberFormat="1" applyFont="1" applyFill="1" applyBorder="1" applyAlignment="1" applyProtection="1">
      <alignment vertical="top"/>
      <protection locked="0"/>
    </xf>
    <xf numFmtId="0" fontId="405" fillId="0" borderId="0" xfId="0" applyFont="1"/>
    <xf numFmtId="0" fontId="406" fillId="0" borderId="1" xfId="0" applyFont="1" applyBorder="1" applyAlignment="1">
      <alignment horizontal="left" vertical="top"/>
    </xf>
    <xf numFmtId="4" fontId="407" fillId="0" borderId="1" xfId="0" applyNumberFormat="1" applyFont="1" applyBorder="1" applyAlignment="1">
      <alignment horizontal="right" vertical="top"/>
    </xf>
    <xf numFmtId="4" fontId="408" fillId="0" borderId="1" xfId="0" applyNumberFormat="1" applyFont="1" applyBorder="1" applyAlignment="1">
      <alignment horizontal="right" vertical="top"/>
    </xf>
    <xf numFmtId="4" fontId="409" fillId="2" borderId="1" xfId="0" applyNumberFormat="1" applyFont="1" applyFill="1" applyBorder="1" applyAlignment="1" applyProtection="1">
      <alignment vertical="top"/>
      <protection locked="0"/>
    </xf>
    <xf numFmtId="0" fontId="415" fillId="0" borderId="0" xfId="0" applyFont="1"/>
    <xf numFmtId="0" fontId="416" fillId="0" borderId="1" xfId="0" applyFont="1" applyBorder="1" applyAlignment="1">
      <alignment horizontal="left" vertical="top"/>
    </xf>
    <xf numFmtId="4" fontId="417" fillId="0" borderId="1" xfId="0" applyNumberFormat="1" applyFont="1" applyBorder="1" applyAlignment="1">
      <alignment horizontal="right" vertical="top"/>
    </xf>
    <xf numFmtId="4" fontId="418" fillId="0" borderId="1" xfId="0" applyNumberFormat="1" applyFont="1" applyBorder="1" applyAlignment="1">
      <alignment horizontal="right" vertical="top"/>
    </xf>
    <xf numFmtId="4" fontId="419" fillId="2" borderId="1" xfId="0" applyNumberFormat="1" applyFont="1" applyFill="1" applyBorder="1" applyAlignment="1" applyProtection="1">
      <alignment vertical="top"/>
      <protection locked="0"/>
    </xf>
    <xf numFmtId="0" fontId="425" fillId="0" borderId="0" xfId="0" applyFont="1"/>
    <xf numFmtId="0" fontId="426" fillId="0" borderId="1" xfId="0" applyFont="1" applyBorder="1" applyAlignment="1">
      <alignment horizontal="left" vertical="top"/>
    </xf>
    <xf numFmtId="4" fontId="427" fillId="0" borderId="1" xfId="0" applyNumberFormat="1" applyFont="1" applyBorder="1" applyAlignment="1">
      <alignment horizontal="right" vertical="top"/>
    </xf>
    <xf numFmtId="4" fontId="428" fillId="0" borderId="1" xfId="0" applyNumberFormat="1" applyFont="1" applyBorder="1" applyAlignment="1">
      <alignment horizontal="right" vertical="top"/>
    </xf>
    <xf numFmtId="4" fontId="429" fillId="2" borderId="1" xfId="0" applyNumberFormat="1" applyFont="1" applyFill="1" applyBorder="1" applyAlignment="1" applyProtection="1">
      <alignment vertical="top"/>
      <protection locked="0"/>
    </xf>
    <xf numFmtId="0" fontId="435" fillId="0" borderId="0" xfId="0" applyFont="1"/>
    <xf numFmtId="0" fontId="436" fillId="0" borderId="1" xfId="0" applyFont="1" applyBorder="1" applyAlignment="1">
      <alignment horizontal="left" vertical="top"/>
    </xf>
    <xf numFmtId="4" fontId="437" fillId="0" borderId="1" xfId="0" applyNumberFormat="1" applyFont="1" applyBorder="1" applyAlignment="1">
      <alignment horizontal="right" vertical="top"/>
    </xf>
    <xf numFmtId="4" fontId="438" fillId="0" borderId="1" xfId="0" applyNumberFormat="1" applyFont="1" applyBorder="1" applyAlignment="1">
      <alignment horizontal="right" vertical="top"/>
    </xf>
    <xf numFmtId="4" fontId="439" fillId="0" borderId="1" xfId="0" applyNumberFormat="1" applyFont="1" applyBorder="1" applyAlignment="1">
      <alignment horizontal="right" vertical="top"/>
    </xf>
    <xf numFmtId="0" fontId="445" fillId="0" borderId="0" xfId="0" applyFont="1"/>
    <xf numFmtId="0" fontId="446" fillId="0" borderId="1" xfId="0" applyFont="1" applyBorder="1" applyAlignment="1">
      <alignment horizontal="left" vertical="top"/>
    </xf>
    <xf numFmtId="4" fontId="447" fillId="0" borderId="1" xfId="0" applyNumberFormat="1" applyFont="1" applyBorder="1" applyAlignment="1">
      <alignment horizontal="right" vertical="top"/>
    </xf>
    <xf numFmtId="4" fontId="451" fillId="2" borderId="1" xfId="0" applyNumberFormat="1" applyFont="1" applyFill="1" applyBorder="1" applyAlignment="1" applyProtection="1">
      <alignment horizontal="right" vertical="top"/>
      <protection locked="0"/>
    </xf>
    <xf numFmtId="0" fontId="452" fillId="0" borderId="0" xfId="0" applyFont="1"/>
    <xf numFmtId="4" fontId="456" fillId="2" borderId="1" xfId="0" applyNumberFormat="1" applyFont="1" applyFill="1" applyBorder="1" applyAlignment="1" applyProtection="1">
      <alignment horizontal="right" vertical="top"/>
      <protection locked="0"/>
    </xf>
    <xf numFmtId="0" fontId="459" fillId="0" borderId="0" xfId="0" applyFont="1" applyAlignment="1">
      <alignment horizontal="left" vertical="top"/>
    </xf>
    <xf numFmtId="0" fontId="462" fillId="0" borderId="1" xfId="0" applyFont="1" applyBorder="1" applyAlignment="1">
      <alignment horizontal="left" vertical="top"/>
    </xf>
    <xf numFmtId="0" fontId="463" fillId="2" borderId="1" xfId="0" applyFont="1" applyFill="1" applyBorder="1" applyAlignment="1" applyProtection="1">
      <alignment vertical="top"/>
      <protection locked="0"/>
    </xf>
    <xf numFmtId="0" fontId="471" fillId="0" borderId="1" xfId="0" applyFont="1" applyBorder="1" applyAlignment="1">
      <alignment horizontal="left" vertical="top"/>
    </xf>
    <xf numFmtId="0" fontId="472" fillId="2" borderId="1" xfId="0" applyFont="1" applyFill="1" applyBorder="1" applyAlignment="1" applyProtection="1">
      <alignment vertical="top"/>
      <protection locked="0"/>
    </xf>
    <xf numFmtId="0" fontId="480" fillId="0" borderId="1" xfId="0" applyFont="1" applyBorder="1" applyAlignment="1">
      <alignment horizontal="left" vertical="top"/>
    </xf>
    <xf numFmtId="0" fontId="481" fillId="2" borderId="1" xfId="0" applyFont="1" applyFill="1" applyBorder="1" applyAlignment="1" applyProtection="1">
      <alignment vertical="top"/>
      <protection locked="0"/>
    </xf>
    <xf numFmtId="0" fontId="489" fillId="0" borderId="1" xfId="0" applyFont="1" applyBorder="1" applyAlignment="1">
      <alignment horizontal="left" vertical="top"/>
    </xf>
    <xf numFmtId="0" fontId="490" fillId="2" borderId="1" xfId="0" applyFont="1" applyFill="1" applyBorder="1" applyAlignment="1" applyProtection="1">
      <alignment vertical="top"/>
      <protection locked="0"/>
    </xf>
    <xf numFmtId="0" fontId="498" fillId="0" borderId="1" xfId="0" applyFont="1" applyBorder="1" applyAlignment="1">
      <alignment horizontal="left" vertical="top"/>
    </xf>
    <xf numFmtId="170" fontId="499" fillId="0" borderId="1" xfId="0" applyNumberFormat="1" applyFont="1" applyBorder="1" applyAlignment="1">
      <alignment horizontal="right" vertical="top"/>
    </xf>
    <xf numFmtId="0" fontId="500" fillId="0" borderId="1" xfId="0" applyFont="1" applyBorder="1" applyAlignment="1">
      <alignment horizontal="left" vertical="top"/>
    </xf>
    <xf numFmtId="170" fontId="501" fillId="0" borderId="1" xfId="0" applyNumberFormat="1" applyFont="1" applyBorder="1" applyAlignment="1">
      <alignment horizontal="right" vertical="top"/>
    </xf>
    <xf numFmtId="4" fontId="504" fillId="0" borderId="1" xfId="0" applyNumberFormat="1" applyFont="1" applyBorder="1" applyAlignment="1">
      <alignment horizontal="right" vertical="top"/>
    </xf>
    <xf numFmtId="4" fontId="505" fillId="0" borderId="1" xfId="0" applyNumberFormat="1" applyFont="1" applyBorder="1" applyAlignment="1">
      <alignment horizontal="right" vertical="top"/>
    </xf>
    <xf numFmtId="170" fontId="506" fillId="0" borderId="1" xfId="0" applyNumberFormat="1" applyFont="1" applyBorder="1" applyAlignment="1">
      <alignment horizontal="right" vertical="top"/>
    </xf>
    <xf numFmtId="170" fontId="507" fillId="0" borderId="1" xfId="0" applyNumberFormat="1" applyFont="1" applyBorder="1" applyAlignment="1">
      <alignment horizontal="right" vertical="top"/>
    </xf>
    <xf numFmtId="4" fontId="508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/>
    </xf>
    <xf numFmtId="0" fontId="21" fillId="3" borderId="1" xfId="0" applyFont="1" applyFill="1" applyBorder="1" applyAlignment="1">
      <alignment horizontal="left"/>
    </xf>
    <xf numFmtId="0" fontId="202" fillId="3" borderId="0" xfId="0" applyFont="1" applyFill="1" applyAlignment="1">
      <alignment horizontal="right"/>
    </xf>
    <xf numFmtId="0" fontId="206" fillId="4" borderId="0" xfId="0" applyFont="1" applyFill="1" applyAlignment="1">
      <alignment horizontal="left" vertical="top"/>
    </xf>
    <xf numFmtId="0" fontId="207" fillId="2" borderId="0" xfId="0" applyFont="1" applyFill="1" applyAlignment="1">
      <alignment horizontal="left" vertical="top"/>
    </xf>
    <xf numFmtId="0" fontId="208" fillId="0" borderId="2" xfId="0" applyFont="1" applyBorder="1" applyAlignment="1">
      <alignment horizontal="center" vertical="top"/>
    </xf>
    <xf numFmtId="165" fontId="209" fillId="0" borderId="0" xfId="0" applyNumberFormat="1" applyFont="1" applyAlignment="1">
      <alignment horizontal="center" vertical="top"/>
    </xf>
    <xf numFmtId="0" fontId="210" fillId="0" borderId="0" xfId="0" applyFont="1" applyAlignment="1">
      <alignment horizontal="left" vertical="top"/>
    </xf>
    <xf numFmtId="167" fontId="212" fillId="0" borderId="0" xfId="0" applyNumberFormat="1" applyFont="1" applyAlignment="1">
      <alignment horizontal="left" vertical="top"/>
    </xf>
    <xf numFmtId="164" fontId="211" fillId="0" borderId="0" xfId="0" applyNumberFormat="1" applyFont="1" applyAlignment="1">
      <alignment horizontal="left" vertical="top"/>
    </xf>
    <xf numFmtId="4" fontId="257" fillId="3" borderId="1" xfId="0" applyNumberFormat="1" applyFont="1" applyFill="1" applyBorder="1" applyAlignment="1">
      <alignment horizontal="right"/>
    </xf>
    <xf numFmtId="0" fontId="258" fillId="3" borderId="1" xfId="0" applyFont="1" applyFill="1" applyBorder="1" applyAlignment="1">
      <alignment horizontal="left"/>
    </xf>
    <xf numFmtId="4" fontId="259" fillId="3" borderId="1" xfId="0" applyNumberFormat="1" applyFont="1" applyFill="1" applyBorder="1" applyAlignment="1">
      <alignment horizontal="right"/>
    </xf>
    <xf numFmtId="0" fontId="260" fillId="3" borderId="1" xfId="0" applyFont="1" applyFill="1" applyBorder="1" applyAlignment="1">
      <alignment horizontal="left"/>
    </xf>
    <xf numFmtId="4" fontId="261" fillId="3" borderId="1" xfId="0" applyNumberFormat="1" applyFont="1" applyFill="1" applyBorder="1" applyAlignment="1">
      <alignment horizontal="right"/>
    </xf>
    <xf numFmtId="0" fontId="262" fillId="3" borderId="1" xfId="0" applyFont="1" applyFill="1" applyBorder="1" applyAlignment="1">
      <alignment horizontal="left"/>
    </xf>
    <xf numFmtId="4" fontId="263" fillId="3" borderId="1" xfId="0" applyNumberFormat="1" applyFont="1" applyFill="1" applyBorder="1" applyAlignment="1">
      <alignment horizontal="right"/>
    </xf>
    <xf numFmtId="0" fontId="264" fillId="3" borderId="1" xfId="0" applyFont="1" applyFill="1" applyBorder="1" applyAlignment="1">
      <alignment horizontal="left"/>
    </xf>
    <xf numFmtId="4" fontId="265" fillId="3" borderId="1" xfId="0" applyNumberFormat="1" applyFont="1" applyFill="1" applyBorder="1" applyAlignment="1">
      <alignment horizontal="right"/>
    </xf>
    <xf numFmtId="0" fontId="266" fillId="3" borderId="1" xfId="0" applyFont="1" applyFill="1" applyBorder="1" applyAlignment="1">
      <alignment horizontal="left"/>
    </xf>
    <xf numFmtId="4" fontId="267" fillId="3" borderId="1" xfId="0" applyNumberFormat="1" applyFont="1" applyFill="1" applyBorder="1" applyAlignment="1">
      <alignment horizontal="right"/>
    </xf>
    <xf numFmtId="0" fontId="268" fillId="3" borderId="1" xfId="0" applyFont="1" applyFill="1" applyBorder="1" applyAlignment="1">
      <alignment horizontal="left"/>
    </xf>
    <xf numFmtId="4" fontId="269" fillId="3" borderId="1" xfId="0" applyNumberFormat="1" applyFont="1" applyFill="1" applyBorder="1" applyAlignment="1">
      <alignment horizontal="right"/>
    </xf>
    <xf numFmtId="0" fontId="270" fillId="3" borderId="1" xfId="0" applyFont="1" applyFill="1" applyBorder="1" applyAlignment="1">
      <alignment horizontal="left"/>
    </xf>
    <xf numFmtId="4" fontId="271" fillId="3" borderId="1" xfId="0" applyNumberFormat="1" applyFont="1" applyFill="1" applyBorder="1" applyAlignment="1">
      <alignment horizontal="right"/>
    </xf>
    <xf numFmtId="0" fontId="272" fillId="3" borderId="1" xfId="0" applyFont="1" applyFill="1" applyBorder="1" applyAlignment="1">
      <alignment horizontal="left"/>
    </xf>
    <xf numFmtId="0" fontId="254" fillId="3" borderId="1" xfId="0" applyFont="1" applyFill="1" applyBorder="1" applyAlignment="1">
      <alignment horizontal="left"/>
    </xf>
    <xf numFmtId="0" fontId="255" fillId="3" borderId="1" xfId="0" applyFont="1" applyFill="1" applyBorder="1" applyAlignment="1">
      <alignment horizontal="left"/>
    </xf>
    <xf numFmtId="0" fontId="275" fillId="0" borderId="0" xfId="0" applyFont="1" applyAlignment="1">
      <alignment horizontal="left" vertical="top"/>
    </xf>
    <xf numFmtId="167" fontId="277" fillId="0" borderId="0" xfId="0" applyNumberFormat="1" applyFont="1" applyAlignment="1">
      <alignment horizontal="left" vertical="top"/>
    </xf>
    <xf numFmtId="164" fontId="276" fillId="0" borderId="0" xfId="0" applyNumberFormat="1" applyFont="1" applyAlignment="1">
      <alignment horizontal="left" vertical="top"/>
    </xf>
    <xf numFmtId="0" fontId="282" fillId="3" borderId="1" xfId="0" applyFont="1" applyFill="1" applyBorder="1" applyAlignment="1">
      <alignment horizontal="left"/>
    </xf>
    <xf numFmtId="0" fontId="283" fillId="3" borderId="1" xfId="0" applyFont="1" applyFill="1" applyBorder="1" applyAlignment="1">
      <alignment horizontal="left"/>
    </xf>
    <xf numFmtId="0" fontId="284" fillId="3" borderId="1" xfId="0" applyFont="1" applyFill="1" applyBorder="1" applyAlignment="1">
      <alignment horizontal="left"/>
    </xf>
    <xf numFmtId="0" fontId="285" fillId="3" borderId="1" xfId="0" applyFont="1" applyFill="1" applyBorder="1" applyAlignment="1">
      <alignment horizontal="left"/>
    </xf>
    <xf numFmtId="0" fontId="286" fillId="3" borderId="1" xfId="0" applyFont="1" applyFill="1" applyBorder="1" applyAlignment="1">
      <alignment horizontal="left"/>
    </xf>
    <xf numFmtId="0" fontId="291" fillId="0" borderId="1" xfId="0" applyFont="1" applyBorder="1" applyAlignment="1">
      <alignment horizontal="left" vertical="top"/>
    </xf>
    <xf numFmtId="0" fontId="292" fillId="0" borderId="1" xfId="0" applyFont="1" applyBorder="1" applyAlignment="1">
      <alignment horizontal="left" vertical="top"/>
    </xf>
    <xf numFmtId="0" fontId="293" fillId="0" borderId="1" xfId="0" applyFont="1" applyBorder="1" applyAlignment="1">
      <alignment horizontal="left" vertical="top"/>
    </xf>
    <xf numFmtId="0" fontId="294" fillId="0" borderId="1" xfId="0" applyFont="1" applyBorder="1" applyAlignment="1">
      <alignment horizontal="left" vertical="top"/>
    </xf>
    <xf numFmtId="0" fontId="295" fillId="0" borderId="1" xfId="0" applyFont="1" applyBorder="1" applyAlignment="1">
      <alignment horizontal="left" vertical="top"/>
    </xf>
    <xf numFmtId="0" fontId="301" fillId="0" borderId="1" xfId="0" applyFont="1" applyBorder="1" applyAlignment="1">
      <alignment horizontal="left" vertical="top"/>
    </xf>
    <xf numFmtId="0" fontId="302" fillId="0" borderId="1" xfId="0" applyFont="1" applyBorder="1" applyAlignment="1">
      <alignment horizontal="left" vertical="top"/>
    </xf>
    <xf numFmtId="0" fontId="303" fillId="0" borderId="1" xfId="0" applyFont="1" applyBorder="1" applyAlignment="1">
      <alignment horizontal="left" vertical="top"/>
    </xf>
    <xf numFmtId="0" fontId="304" fillId="0" borderId="1" xfId="0" applyFont="1" applyBorder="1" applyAlignment="1">
      <alignment horizontal="left" vertical="top"/>
    </xf>
    <xf numFmtId="0" fontId="305" fillId="0" borderId="1" xfId="0" applyFont="1" applyBorder="1" applyAlignment="1">
      <alignment horizontal="left" vertical="top"/>
    </xf>
    <xf numFmtId="0" fontId="311" fillId="0" borderId="1" xfId="0" applyFont="1" applyBorder="1" applyAlignment="1">
      <alignment horizontal="left" vertical="top"/>
    </xf>
    <xf numFmtId="0" fontId="312" fillId="0" borderId="1" xfId="0" applyFont="1" applyBorder="1" applyAlignment="1">
      <alignment horizontal="left" vertical="top"/>
    </xf>
    <xf numFmtId="0" fontId="313" fillId="0" borderId="1" xfId="0" applyFont="1" applyBorder="1" applyAlignment="1">
      <alignment horizontal="left" vertical="top"/>
    </xf>
    <xf numFmtId="0" fontId="314" fillId="0" borderId="1" xfId="0" applyFont="1" applyBorder="1" applyAlignment="1">
      <alignment horizontal="left" vertical="top"/>
    </xf>
    <xf numFmtId="0" fontId="315" fillId="0" borderId="1" xfId="0" applyFont="1" applyBorder="1" applyAlignment="1">
      <alignment horizontal="left" vertical="top"/>
    </xf>
    <xf numFmtId="0" fontId="321" fillId="0" borderId="1" xfId="0" applyFont="1" applyBorder="1" applyAlignment="1">
      <alignment horizontal="left" vertical="top"/>
    </xf>
    <xf numFmtId="0" fontId="322" fillId="0" borderId="1" xfId="0" applyFont="1" applyBorder="1" applyAlignment="1">
      <alignment horizontal="left" vertical="top"/>
    </xf>
    <xf numFmtId="0" fontId="323" fillId="0" borderId="1" xfId="0" applyFont="1" applyBorder="1" applyAlignment="1">
      <alignment horizontal="left" vertical="top"/>
    </xf>
    <xf numFmtId="0" fontId="324" fillId="0" borderId="1" xfId="0" applyFont="1" applyBorder="1" applyAlignment="1">
      <alignment horizontal="left" vertical="top"/>
    </xf>
    <xf numFmtId="0" fontId="325" fillId="0" borderId="1" xfId="0" applyFont="1" applyBorder="1" applyAlignment="1">
      <alignment horizontal="left" vertical="top"/>
    </xf>
    <xf numFmtId="0" fontId="331" fillId="0" borderId="1" xfId="0" applyFont="1" applyBorder="1" applyAlignment="1">
      <alignment horizontal="left" vertical="top"/>
    </xf>
    <xf numFmtId="0" fontId="332" fillId="0" borderId="1" xfId="0" applyFont="1" applyBorder="1" applyAlignment="1">
      <alignment horizontal="left" vertical="top"/>
    </xf>
    <xf numFmtId="0" fontId="333" fillId="0" borderId="1" xfId="0" applyFont="1" applyBorder="1" applyAlignment="1">
      <alignment horizontal="left" vertical="top"/>
    </xf>
    <xf numFmtId="0" fontId="334" fillId="0" borderId="1" xfId="0" applyFont="1" applyBorder="1" applyAlignment="1">
      <alignment horizontal="left" vertical="top"/>
    </xf>
    <xf numFmtId="0" fontId="335" fillId="0" borderId="1" xfId="0" applyFont="1" applyBorder="1" applyAlignment="1">
      <alignment horizontal="left" vertical="top"/>
    </xf>
    <xf numFmtId="0" fontId="341" fillId="0" borderId="1" xfId="0" applyFont="1" applyBorder="1" applyAlignment="1">
      <alignment horizontal="left" vertical="top"/>
    </xf>
    <xf numFmtId="0" fontId="342" fillId="0" borderId="1" xfId="0" applyFont="1" applyBorder="1" applyAlignment="1">
      <alignment horizontal="left" vertical="top"/>
    </xf>
    <xf numFmtId="0" fontId="343" fillId="0" borderId="1" xfId="0" applyFont="1" applyBorder="1" applyAlignment="1">
      <alignment horizontal="left" vertical="top"/>
    </xf>
    <xf numFmtId="0" fontId="344" fillId="0" borderId="1" xfId="0" applyFont="1" applyBorder="1" applyAlignment="1">
      <alignment horizontal="left" vertical="top"/>
    </xf>
    <xf numFmtId="0" fontId="345" fillId="0" borderId="1" xfId="0" applyFont="1" applyBorder="1" applyAlignment="1">
      <alignment horizontal="left" vertical="top"/>
    </xf>
    <xf numFmtId="0" fontId="349" fillId="0" borderId="1" xfId="0" applyFont="1" applyBorder="1" applyAlignment="1">
      <alignment horizontal="left" vertical="top"/>
    </xf>
    <xf numFmtId="0" fontId="350" fillId="0" borderId="1" xfId="0" applyFont="1" applyBorder="1" applyAlignment="1">
      <alignment horizontal="left" vertical="top"/>
    </xf>
    <xf numFmtId="0" fontId="351" fillId="0" borderId="1" xfId="0" applyFont="1" applyBorder="1" applyAlignment="1">
      <alignment horizontal="left" vertical="top"/>
    </xf>
    <xf numFmtId="0" fontId="354" fillId="0" borderId="1" xfId="0" applyFont="1" applyBorder="1" applyAlignment="1">
      <alignment horizontal="left" vertical="top"/>
    </xf>
    <xf numFmtId="0" fontId="355" fillId="0" borderId="1" xfId="0" applyFont="1" applyBorder="1" applyAlignment="1">
      <alignment horizontal="left" vertical="top"/>
    </xf>
    <xf numFmtId="0" fontId="356" fillId="0" borderId="1" xfId="0" applyFont="1" applyBorder="1" applyAlignment="1">
      <alignment horizontal="left" vertical="top"/>
    </xf>
    <xf numFmtId="0" fontId="359" fillId="0" borderId="1" xfId="0" applyFont="1" applyBorder="1" applyAlignment="1">
      <alignment horizontal="left" vertical="top"/>
    </xf>
    <xf numFmtId="0" fontId="360" fillId="0" borderId="1" xfId="0" applyFont="1" applyBorder="1" applyAlignment="1">
      <alignment horizontal="left" vertical="top"/>
    </xf>
    <xf numFmtId="0" fontId="361" fillId="0" borderId="1" xfId="0" applyFont="1" applyBorder="1" applyAlignment="1">
      <alignment horizontal="left" vertical="top"/>
    </xf>
    <xf numFmtId="0" fontId="363" fillId="0" borderId="1" xfId="0" applyFont="1" applyBorder="1" applyAlignment="1">
      <alignment horizontal="left" vertical="top"/>
    </xf>
    <xf numFmtId="0" fontId="364" fillId="0" borderId="1" xfId="0" applyFont="1" applyBorder="1" applyAlignment="1">
      <alignment horizontal="left" vertical="top"/>
    </xf>
    <xf numFmtId="0" fontId="365" fillId="0" borderId="1" xfId="0" applyFont="1" applyBorder="1" applyAlignment="1">
      <alignment horizontal="left" vertical="top"/>
    </xf>
    <xf numFmtId="0" fontId="368" fillId="0" borderId="1" xfId="0" applyFont="1" applyBorder="1" applyAlignment="1">
      <alignment horizontal="left" vertical="top"/>
    </xf>
    <xf numFmtId="0" fontId="369" fillId="0" borderId="1" xfId="0" applyFont="1" applyBorder="1" applyAlignment="1">
      <alignment horizontal="left" vertical="top"/>
    </xf>
    <xf numFmtId="0" fontId="370" fillId="0" borderId="1" xfId="0" applyFont="1" applyBorder="1" applyAlignment="1">
      <alignment horizontal="left" vertical="top"/>
    </xf>
    <xf numFmtId="0" fontId="372" fillId="0" borderId="2" xfId="0" applyFont="1" applyBorder="1" applyAlignment="1">
      <alignment horizontal="center" vertical="top"/>
    </xf>
    <xf numFmtId="165" fontId="373" fillId="0" borderId="0" xfId="0" applyNumberFormat="1" applyFont="1" applyAlignment="1">
      <alignment horizontal="center" vertical="top"/>
    </xf>
    <xf numFmtId="0" fontId="374" fillId="0" borderId="0" xfId="0" applyFont="1" applyAlignment="1">
      <alignment horizontal="left" vertical="top"/>
    </xf>
    <xf numFmtId="167" fontId="376" fillId="0" borderId="0" xfId="0" applyNumberFormat="1" applyFont="1" applyAlignment="1">
      <alignment horizontal="left" vertical="top"/>
    </xf>
    <xf numFmtId="164" fontId="375" fillId="0" borderId="0" xfId="0" applyNumberFormat="1" applyFont="1" applyAlignment="1">
      <alignment horizontal="left" vertical="top"/>
    </xf>
    <xf numFmtId="0" fontId="381" fillId="3" borderId="1" xfId="0" applyFont="1" applyFill="1" applyBorder="1" applyAlignment="1">
      <alignment horizontal="left"/>
    </xf>
    <xf numFmtId="0" fontId="382" fillId="3" borderId="1" xfId="0" applyFont="1" applyFill="1" applyBorder="1" applyAlignment="1">
      <alignment horizontal="left"/>
    </xf>
    <xf numFmtId="0" fontId="383" fillId="3" borderId="1" xfId="0" applyFont="1" applyFill="1" applyBorder="1" applyAlignment="1">
      <alignment horizontal="left"/>
    </xf>
    <xf numFmtId="0" fontId="384" fillId="3" borderId="1" xfId="0" applyFont="1" applyFill="1" applyBorder="1" applyAlignment="1">
      <alignment horizontal="left"/>
    </xf>
    <xf numFmtId="0" fontId="385" fillId="3" borderId="1" xfId="0" applyFont="1" applyFill="1" applyBorder="1" applyAlignment="1">
      <alignment horizontal="left"/>
    </xf>
    <xf numFmtId="0" fontId="390" fillId="0" borderId="1" xfId="0" applyFont="1" applyBorder="1" applyAlignment="1">
      <alignment horizontal="left" vertical="top"/>
    </xf>
    <xf numFmtId="0" fontId="391" fillId="0" borderId="1" xfId="0" applyFont="1" applyBorder="1" applyAlignment="1">
      <alignment horizontal="left" vertical="top"/>
    </xf>
    <xf numFmtId="0" fontId="392" fillId="0" borderId="1" xfId="0" applyFont="1" applyBorder="1" applyAlignment="1">
      <alignment horizontal="left" vertical="top"/>
    </xf>
    <xf numFmtId="0" fontId="393" fillId="0" borderId="1" xfId="0" applyFont="1" applyBorder="1" applyAlignment="1">
      <alignment horizontal="left" vertical="top"/>
    </xf>
    <xf numFmtId="0" fontId="394" fillId="0" borderId="1" xfId="0" applyFont="1" applyBorder="1" applyAlignment="1">
      <alignment horizontal="left" vertical="top"/>
    </xf>
    <xf numFmtId="0" fontId="400" fillId="0" borderId="1" xfId="0" applyFont="1" applyBorder="1" applyAlignment="1">
      <alignment horizontal="left" vertical="top"/>
    </xf>
    <xf numFmtId="0" fontId="401" fillId="0" borderId="1" xfId="0" applyFont="1" applyBorder="1" applyAlignment="1">
      <alignment horizontal="left" vertical="top"/>
    </xf>
    <xf numFmtId="0" fontId="402" fillId="0" borderId="1" xfId="0" applyFont="1" applyBorder="1" applyAlignment="1">
      <alignment horizontal="left" vertical="top"/>
    </xf>
    <xf numFmtId="0" fontId="403" fillId="0" borderId="1" xfId="0" applyFont="1" applyBorder="1" applyAlignment="1">
      <alignment horizontal="left" vertical="top"/>
    </xf>
    <xf numFmtId="0" fontId="404" fillId="0" borderId="1" xfId="0" applyFont="1" applyBorder="1" applyAlignment="1">
      <alignment horizontal="left" vertical="top"/>
    </xf>
    <xf numFmtId="0" fontId="410" fillId="0" borderId="1" xfId="0" applyFont="1" applyBorder="1" applyAlignment="1">
      <alignment horizontal="left" vertical="top"/>
    </xf>
    <xf numFmtId="0" fontId="411" fillId="0" borderId="1" xfId="0" applyFont="1" applyBorder="1" applyAlignment="1">
      <alignment horizontal="left" vertical="top"/>
    </xf>
    <xf numFmtId="0" fontId="412" fillId="0" borderId="1" xfId="0" applyFont="1" applyBorder="1" applyAlignment="1">
      <alignment horizontal="left" vertical="top"/>
    </xf>
    <xf numFmtId="0" fontId="413" fillId="0" borderId="1" xfId="0" applyFont="1" applyBorder="1" applyAlignment="1">
      <alignment horizontal="left" vertical="top"/>
    </xf>
    <xf numFmtId="0" fontId="414" fillId="0" borderId="1" xfId="0" applyFont="1" applyBorder="1" applyAlignment="1">
      <alignment horizontal="left" vertical="top"/>
    </xf>
    <xf numFmtId="0" fontId="420" fillId="0" borderId="1" xfId="0" applyFont="1" applyBorder="1" applyAlignment="1">
      <alignment horizontal="left" vertical="top"/>
    </xf>
    <xf numFmtId="0" fontId="421" fillId="0" borderId="1" xfId="0" applyFont="1" applyBorder="1" applyAlignment="1">
      <alignment horizontal="left" vertical="top"/>
    </xf>
    <xf numFmtId="0" fontId="422" fillId="0" borderId="1" xfId="0" applyFont="1" applyBorder="1" applyAlignment="1">
      <alignment horizontal="left" vertical="top"/>
    </xf>
    <xf numFmtId="0" fontId="423" fillId="0" borderId="1" xfId="0" applyFont="1" applyBorder="1" applyAlignment="1">
      <alignment horizontal="left" vertical="top"/>
    </xf>
    <xf numFmtId="0" fontId="424" fillId="0" borderId="1" xfId="0" applyFont="1" applyBorder="1" applyAlignment="1">
      <alignment horizontal="left" vertical="top"/>
    </xf>
    <xf numFmtId="0" fontId="430" fillId="0" borderId="1" xfId="0" applyFont="1" applyBorder="1" applyAlignment="1">
      <alignment horizontal="left" vertical="top"/>
    </xf>
    <xf numFmtId="0" fontId="431" fillId="0" borderId="1" xfId="0" applyFont="1" applyBorder="1" applyAlignment="1">
      <alignment horizontal="left" vertical="top"/>
    </xf>
    <xf numFmtId="0" fontId="432" fillId="0" borderId="1" xfId="0" applyFont="1" applyBorder="1" applyAlignment="1">
      <alignment horizontal="left" vertical="top"/>
    </xf>
    <xf numFmtId="0" fontId="433" fillId="0" borderId="1" xfId="0" applyFont="1" applyBorder="1" applyAlignment="1">
      <alignment horizontal="left" vertical="top"/>
    </xf>
    <xf numFmtId="0" fontId="434" fillId="0" borderId="1" xfId="0" applyFont="1" applyBorder="1" applyAlignment="1">
      <alignment horizontal="left" vertical="top"/>
    </xf>
    <xf numFmtId="0" fontId="440" fillId="0" borderId="1" xfId="0" applyFont="1" applyBorder="1" applyAlignment="1">
      <alignment horizontal="left" vertical="top"/>
    </xf>
    <xf numFmtId="0" fontId="441" fillId="0" borderId="1" xfId="0" applyFont="1" applyBorder="1" applyAlignment="1">
      <alignment horizontal="left" vertical="top"/>
    </xf>
    <xf numFmtId="0" fontId="442" fillId="0" borderId="1" xfId="0" applyFont="1" applyBorder="1" applyAlignment="1">
      <alignment horizontal="left" vertical="top"/>
    </xf>
    <xf numFmtId="0" fontId="443" fillId="0" borderId="1" xfId="0" applyFont="1" applyBorder="1" applyAlignment="1">
      <alignment horizontal="left" vertical="top"/>
    </xf>
    <xf numFmtId="0" fontId="444" fillId="0" borderId="1" xfId="0" applyFont="1" applyBorder="1" applyAlignment="1">
      <alignment horizontal="left" vertical="top"/>
    </xf>
    <xf numFmtId="0" fontId="448" fillId="0" borderId="1" xfId="0" applyFont="1" applyBorder="1" applyAlignment="1">
      <alignment horizontal="left" vertical="top"/>
    </xf>
    <xf numFmtId="0" fontId="449" fillId="0" borderId="1" xfId="0" applyFont="1" applyBorder="1" applyAlignment="1">
      <alignment horizontal="left" vertical="top"/>
    </xf>
    <xf numFmtId="0" fontId="450" fillId="0" borderId="1" xfId="0" applyFont="1" applyBorder="1" applyAlignment="1">
      <alignment horizontal="left" vertical="top"/>
    </xf>
    <xf numFmtId="0" fontId="453" fillId="0" borderId="1" xfId="0" applyFont="1" applyBorder="1" applyAlignment="1">
      <alignment horizontal="left" vertical="top"/>
    </xf>
    <xf numFmtId="0" fontId="454" fillId="0" borderId="1" xfId="0" applyFont="1" applyBorder="1" applyAlignment="1">
      <alignment horizontal="left" vertical="top"/>
    </xf>
    <xf numFmtId="0" fontId="455" fillId="0" borderId="1" xfId="0" applyFont="1" applyBorder="1" applyAlignment="1">
      <alignment horizontal="left" vertical="top"/>
    </xf>
    <xf numFmtId="0" fontId="457" fillId="0" borderId="2" xfId="0" applyFont="1" applyBorder="1" applyAlignment="1">
      <alignment horizontal="center" vertical="top"/>
    </xf>
    <xf numFmtId="165" fontId="458" fillId="0" borderId="0" xfId="0" applyNumberFormat="1" applyFont="1" applyAlignment="1">
      <alignment horizontal="center" vertical="top"/>
    </xf>
    <xf numFmtId="0" fontId="459" fillId="0" borderId="0" xfId="0" applyFont="1" applyAlignment="1">
      <alignment horizontal="left" vertical="top"/>
    </xf>
    <xf numFmtId="167" fontId="461" fillId="0" borderId="0" xfId="0" applyNumberFormat="1" applyFont="1" applyAlignment="1">
      <alignment horizontal="left" vertical="top"/>
    </xf>
    <xf numFmtId="164" fontId="460" fillId="0" borderId="0" xfId="0" applyNumberFormat="1" applyFont="1" applyAlignment="1">
      <alignment horizontal="left" vertical="top"/>
    </xf>
    <xf numFmtId="0" fontId="464" fillId="0" borderId="1" xfId="0" applyFont="1" applyBorder="1" applyAlignment="1">
      <alignment horizontal="left" vertical="top"/>
    </xf>
    <xf numFmtId="0" fontId="465" fillId="0" borderId="1" xfId="0" applyFont="1" applyBorder="1" applyAlignment="1">
      <alignment horizontal="left" vertical="top"/>
    </xf>
    <xf numFmtId="0" fontId="466" fillId="0" borderId="1" xfId="0" applyFont="1" applyBorder="1" applyAlignment="1">
      <alignment horizontal="left" vertical="top"/>
    </xf>
    <xf numFmtId="0" fontId="467" fillId="0" borderId="1" xfId="0" applyFont="1" applyBorder="1" applyAlignment="1">
      <alignment horizontal="left" vertical="top"/>
    </xf>
    <xf numFmtId="0" fontId="468" fillId="0" borderId="1" xfId="0" applyFont="1" applyBorder="1" applyAlignment="1">
      <alignment horizontal="left" vertical="top"/>
    </xf>
    <xf numFmtId="0" fontId="469" fillId="0" borderId="1" xfId="0" applyFont="1" applyBorder="1" applyAlignment="1">
      <alignment horizontal="left" vertical="top"/>
    </xf>
    <xf numFmtId="0" fontId="470" fillId="0" borderId="1" xfId="0" applyFont="1" applyBorder="1" applyAlignment="1">
      <alignment horizontal="left" vertical="top"/>
    </xf>
    <xf numFmtId="0" fontId="473" fillId="0" borderId="1" xfId="0" applyFont="1" applyBorder="1" applyAlignment="1">
      <alignment horizontal="left" vertical="top"/>
    </xf>
    <xf numFmtId="0" fontId="474" fillId="0" borderId="1" xfId="0" applyFont="1" applyBorder="1" applyAlignment="1">
      <alignment horizontal="left" vertical="top"/>
    </xf>
    <xf numFmtId="0" fontId="475" fillId="0" borderId="1" xfId="0" applyFont="1" applyBorder="1" applyAlignment="1">
      <alignment horizontal="left" vertical="top"/>
    </xf>
    <xf numFmtId="0" fontId="476" fillId="0" borderId="1" xfId="0" applyFont="1" applyBorder="1" applyAlignment="1">
      <alignment horizontal="left" vertical="top"/>
    </xf>
    <xf numFmtId="0" fontId="477" fillId="0" borderId="1" xfId="0" applyFont="1" applyBorder="1" applyAlignment="1">
      <alignment horizontal="left" vertical="top"/>
    </xf>
    <xf numFmtId="0" fontId="478" fillId="0" borderId="1" xfId="0" applyFont="1" applyBorder="1" applyAlignment="1">
      <alignment horizontal="left" vertical="top"/>
    </xf>
    <xf numFmtId="0" fontId="479" fillId="0" borderId="1" xfId="0" applyFont="1" applyBorder="1" applyAlignment="1">
      <alignment horizontal="left" vertical="top"/>
    </xf>
    <xf numFmtId="0" fontId="482" fillId="0" borderId="1" xfId="0" applyFont="1" applyBorder="1" applyAlignment="1">
      <alignment horizontal="left" vertical="top"/>
    </xf>
    <xf numFmtId="0" fontId="483" fillId="0" borderId="1" xfId="0" applyFont="1" applyBorder="1" applyAlignment="1">
      <alignment horizontal="left" vertical="top"/>
    </xf>
    <xf numFmtId="0" fontId="484" fillId="0" borderId="1" xfId="0" applyFont="1" applyBorder="1" applyAlignment="1">
      <alignment horizontal="left" vertical="top"/>
    </xf>
    <xf numFmtId="0" fontId="485" fillId="0" borderId="1" xfId="0" applyFont="1" applyBorder="1" applyAlignment="1">
      <alignment horizontal="left" vertical="top"/>
    </xf>
    <xf numFmtId="0" fontId="486" fillId="0" borderId="1" xfId="0" applyFont="1" applyBorder="1" applyAlignment="1">
      <alignment horizontal="left" vertical="top"/>
    </xf>
    <xf numFmtId="0" fontId="487" fillId="0" borderId="1" xfId="0" applyFont="1" applyBorder="1" applyAlignment="1">
      <alignment horizontal="left" vertical="top"/>
    </xf>
    <xf numFmtId="0" fontId="488" fillId="0" borderId="1" xfId="0" applyFont="1" applyBorder="1" applyAlignment="1">
      <alignment horizontal="left" vertical="top"/>
    </xf>
    <xf numFmtId="0" fontId="491" fillId="0" borderId="1" xfId="0" applyFont="1" applyBorder="1" applyAlignment="1">
      <alignment horizontal="left" vertical="top"/>
    </xf>
    <xf numFmtId="0" fontId="492" fillId="0" borderId="1" xfId="0" applyFont="1" applyBorder="1" applyAlignment="1">
      <alignment horizontal="left" vertical="top"/>
    </xf>
    <xf numFmtId="0" fontId="493" fillId="0" borderId="1" xfId="0" applyFont="1" applyBorder="1" applyAlignment="1">
      <alignment horizontal="left" vertical="top"/>
    </xf>
    <xf numFmtId="0" fontId="494" fillId="0" borderId="1" xfId="0" applyFont="1" applyBorder="1" applyAlignment="1">
      <alignment horizontal="left" vertical="top"/>
    </xf>
    <xf numFmtId="0" fontId="495" fillId="0" borderId="1" xfId="0" applyFont="1" applyBorder="1" applyAlignment="1">
      <alignment horizontal="left" vertical="top"/>
    </xf>
    <xf numFmtId="0" fontId="496" fillId="0" borderId="1" xfId="0" applyFont="1" applyBorder="1" applyAlignment="1">
      <alignment horizontal="left" vertical="top"/>
    </xf>
    <xf numFmtId="0" fontId="497" fillId="0" borderId="1" xfId="0" applyFont="1" applyBorder="1" applyAlignment="1">
      <alignment horizontal="left" vertical="top"/>
    </xf>
    <xf numFmtId="0" fontId="502" fillId="0" borderId="2" xfId="0" applyFont="1" applyBorder="1" applyAlignment="1">
      <alignment horizontal="center" vertical="top"/>
    </xf>
    <xf numFmtId="165" fontId="503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workbookViewId="0">
      <selection sqref="A1:I1"/>
    </sheetView>
  </sheetViews>
  <sheetFormatPr defaultRowHeight="15" x14ac:dyDescent="0.25"/>
  <sheetData>
    <row r="1" spans="1:9" x14ac:dyDescent="0.25">
      <c r="A1" s="336" t="s">
        <v>0</v>
      </c>
      <c r="B1" s="336"/>
      <c r="C1" s="336"/>
      <c r="D1" s="336"/>
      <c r="E1" s="336"/>
      <c r="F1" s="336"/>
      <c r="G1" s="336"/>
      <c r="H1" s="336"/>
      <c r="I1" s="336"/>
    </row>
    <row r="2" spans="1:9" x14ac:dyDescent="0.25">
      <c r="A2" s="336" t="s">
        <v>1</v>
      </c>
      <c r="B2" s="336"/>
      <c r="C2" s="336"/>
      <c r="D2" s="336"/>
      <c r="E2" s="336"/>
      <c r="F2" s="336"/>
      <c r="G2" s="336"/>
      <c r="H2" s="336"/>
      <c r="I2" s="336"/>
    </row>
    <row r="3" spans="1:9" x14ac:dyDescent="0.25">
      <c r="A3" s="336" t="s">
        <v>2</v>
      </c>
      <c r="B3" s="336"/>
      <c r="C3" s="337" t="s">
        <v>3</v>
      </c>
      <c r="D3" s="337"/>
      <c r="E3" s="337"/>
      <c r="F3" s="337"/>
      <c r="G3" s="337"/>
      <c r="H3" s="337"/>
      <c r="I3" s="337"/>
    </row>
    <row r="4" spans="1:9" x14ac:dyDescent="0.25">
      <c r="A4" s="336" t="s">
        <v>4</v>
      </c>
      <c r="B4" s="338"/>
      <c r="C4" s="337"/>
      <c r="D4" s="337"/>
      <c r="E4" s="337"/>
      <c r="F4" s="337"/>
      <c r="G4" s="337"/>
      <c r="H4" s="337"/>
      <c r="I4" s="337"/>
    </row>
    <row r="5" spans="1:9" x14ac:dyDescent="0.25">
      <c r="A5" s="336" t="s">
        <v>5</v>
      </c>
      <c r="B5" s="337"/>
      <c r="C5" s="337"/>
      <c r="D5" s="337"/>
      <c r="E5" s="337"/>
      <c r="F5" s="337"/>
      <c r="G5" s="337"/>
      <c r="H5" s="337"/>
      <c r="I5" s="337"/>
    </row>
    <row r="6" spans="1:9" x14ac:dyDescent="0.25">
      <c r="A6" s="336" t="s">
        <v>6</v>
      </c>
      <c r="B6" s="336"/>
      <c r="C6" s="336"/>
      <c r="D6" s="336"/>
      <c r="E6" s="336"/>
      <c r="F6" s="336"/>
      <c r="G6" s="336"/>
      <c r="H6" s="336"/>
      <c r="I6" s="336"/>
    </row>
    <row r="7" spans="1:9" x14ac:dyDescent="0.25">
      <c r="A7" s="336" t="s">
        <v>7</v>
      </c>
      <c r="B7" s="336"/>
      <c r="C7" s="337"/>
      <c r="D7" s="337"/>
      <c r="E7" s="337"/>
      <c r="F7" s="337"/>
      <c r="G7" s="337"/>
      <c r="H7" s="337"/>
      <c r="I7" s="337"/>
    </row>
    <row r="8" spans="1:9" x14ac:dyDescent="0.25">
      <c r="A8" s="336" t="s">
        <v>8</v>
      </c>
      <c r="B8" s="336"/>
      <c r="C8" s="339" t="s">
        <v>9</v>
      </c>
      <c r="D8" s="339"/>
      <c r="E8" s="339"/>
      <c r="F8" s="339"/>
      <c r="G8" s="339"/>
      <c r="H8" s="339"/>
      <c r="I8" s="339"/>
    </row>
    <row r="9" spans="1:9" x14ac:dyDescent="0.25">
      <c r="A9" s="336" t="s">
        <v>10</v>
      </c>
      <c r="B9" s="336"/>
      <c r="C9" s="340" t="s">
        <v>9</v>
      </c>
      <c r="D9" s="340"/>
      <c r="E9" s="340"/>
      <c r="F9" s="340"/>
      <c r="G9" s="340"/>
      <c r="H9" s="340"/>
      <c r="I9" s="340"/>
    </row>
    <row r="10" spans="1:9" x14ac:dyDescent="0.25">
      <c r="A10" s="336" t="s">
        <v>11</v>
      </c>
      <c r="B10" s="336"/>
      <c r="C10" s="337"/>
      <c r="D10" s="337"/>
      <c r="E10" s="337"/>
      <c r="F10" s="337"/>
      <c r="G10" s="337"/>
      <c r="H10" s="337"/>
      <c r="I10" s="337"/>
    </row>
    <row r="11" spans="1:9" x14ac:dyDescent="0.25">
      <c r="A11" s="336" t="s">
        <v>12</v>
      </c>
      <c r="B11" s="336"/>
      <c r="C11" s="337"/>
      <c r="D11" s="337"/>
      <c r="E11" s="337"/>
      <c r="F11" s="337"/>
      <c r="G11" s="337"/>
      <c r="H11" s="337"/>
      <c r="I11" s="337"/>
    </row>
    <row r="12" spans="1:9" x14ac:dyDescent="0.25">
      <c r="A12" s="336" t="s">
        <v>13</v>
      </c>
      <c r="B12" s="336"/>
      <c r="C12" s="341"/>
      <c r="D12" s="341"/>
      <c r="E12" s="341"/>
      <c r="F12" s="341"/>
      <c r="G12" s="341"/>
      <c r="H12" s="341"/>
      <c r="I12" s="341"/>
    </row>
    <row r="13" spans="1:9" x14ac:dyDescent="0.25">
      <c r="A13" s="336" t="s">
        <v>14</v>
      </c>
      <c r="B13" s="336"/>
      <c r="C13" s="337"/>
      <c r="D13" s="337"/>
      <c r="E13" s="337"/>
      <c r="F13" s="337"/>
      <c r="G13" s="337"/>
      <c r="H13" s="337"/>
      <c r="I13" s="337"/>
    </row>
    <row r="14" spans="1:9" x14ac:dyDescent="0.25">
      <c r="A14" s="336" t="s">
        <v>15</v>
      </c>
      <c r="B14" s="336"/>
      <c r="C14" s="337"/>
      <c r="D14" s="337"/>
      <c r="E14" s="337"/>
      <c r="F14" s="337"/>
      <c r="G14" s="337"/>
      <c r="H14" s="337"/>
      <c r="I14" s="337"/>
    </row>
    <row r="15" spans="1:9" x14ac:dyDescent="0.25">
      <c r="A15" s="336"/>
      <c r="B15" s="336"/>
      <c r="C15" s="336"/>
      <c r="D15" s="336"/>
      <c r="E15" s="336"/>
      <c r="F15" s="336"/>
      <c r="G15" s="336"/>
      <c r="H15" s="336"/>
      <c r="I15" s="336"/>
    </row>
    <row r="16" spans="1:9" x14ac:dyDescent="0.25">
      <c r="A16" s="336"/>
      <c r="B16" s="336"/>
      <c r="C16" s="336"/>
      <c r="D16" s="336"/>
      <c r="E16" s="336"/>
      <c r="F16" s="336"/>
      <c r="G16" s="336"/>
      <c r="H16" s="336"/>
      <c r="I16" s="336"/>
    </row>
    <row r="17" spans="1:9" x14ac:dyDescent="0.25">
      <c r="A17" s="336"/>
      <c r="B17" s="336"/>
      <c r="C17" s="336"/>
      <c r="D17" s="336"/>
      <c r="E17" s="336"/>
      <c r="F17" s="336"/>
      <c r="G17" s="336"/>
      <c r="H17" s="336"/>
      <c r="I17" s="336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1"/>
  <sheetViews>
    <sheetView tabSelected="1" workbookViewId="0">
      <selection activeCell="H9" sqref="H9"/>
    </sheetView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3" customWidth="1"/>
    <col min="7" max="12" width="10" customWidth="1"/>
    <col min="13" max="15" width="12" customWidth="1"/>
  </cols>
  <sheetData>
    <row r="1" spans="1:16" x14ac:dyDescent="0.25">
      <c r="A1" s="1" t="s">
        <v>0</v>
      </c>
    </row>
    <row r="2" spans="1:16" x14ac:dyDescent="0.25">
      <c r="A2" s="1" t="s">
        <v>16</v>
      </c>
    </row>
    <row r="3" spans="1:16" x14ac:dyDescent="0.25">
      <c r="A3" s="1" t="s">
        <v>17</v>
      </c>
      <c r="B3" s="2" t="str">
        <f>DADOS!C3</f>
        <v>26/08/2025</v>
      </c>
    </row>
    <row r="4" spans="1:16" x14ac:dyDescent="0.25">
      <c r="A4" s="1" t="s">
        <v>18</v>
      </c>
      <c r="B4" s="342">
        <f>DADOS!C7</f>
        <v>0</v>
      </c>
      <c r="C4" s="338"/>
      <c r="D4" s="338"/>
      <c r="E4" s="338"/>
      <c r="F4" s="338"/>
      <c r="G4" s="1" t="s">
        <v>19</v>
      </c>
      <c r="H4" s="343" t="str">
        <f>DADOS!C9</f>
        <v/>
      </c>
      <c r="I4" s="338"/>
    </row>
    <row r="5" spans="1:16" x14ac:dyDescent="0.25">
      <c r="A5" s="1" t="s">
        <v>20</v>
      </c>
      <c r="B5" s="344" t="str">
        <f>DADOS!C8</f>
        <v/>
      </c>
      <c r="C5" s="342" t="s">
        <v>9</v>
      </c>
      <c r="D5" s="1" t="s">
        <v>21</v>
      </c>
      <c r="E5" s="342">
        <f>DADOS!C13</f>
        <v>0</v>
      </c>
      <c r="F5" s="342" t="s">
        <v>9</v>
      </c>
      <c r="G5" s="342" t="s">
        <v>9</v>
      </c>
      <c r="H5" s="1" t="s">
        <v>22</v>
      </c>
      <c r="I5" s="1">
        <f>DADOS!C14</f>
        <v>0</v>
      </c>
    </row>
    <row r="7" spans="1:16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  <c r="L7" s="3" t="s">
        <v>34</v>
      </c>
      <c r="M7" s="3" t="s">
        <v>35</v>
      </c>
      <c r="N7" s="3" t="s">
        <v>36</v>
      </c>
      <c r="O7" s="3" t="s">
        <v>37</v>
      </c>
    </row>
    <row r="8" spans="1:16" x14ac:dyDescent="0.25">
      <c r="A8" s="4" t="s">
        <v>38</v>
      </c>
      <c r="B8" s="345" t="s">
        <v>39</v>
      </c>
      <c r="C8" s="346"/>
      <c r="D8" s="347"/>
      <c r="E8" s="348"/>
      <c r="F8" s="349"/>
      <c r="G8" s="350"/>
      <c r="H8" s="351"/>
      <c r="I8" s="352"/>
      <c r="J8" s="353"/>
      <c r="K8" s="354"/>
      <c r="L8" s="355"/>
      <c r="M8" s="5">
        <f>SUM(M9:M19)</f>
        <v>0</v>
      </c>
      <c r="N8" s="6">
        <f>SUM(N9:N19)</f>
        <v>0</v>
      </c>
      <c r="O8" s="7">
        <f>SUM(O9:O19)</f>
        <v>0</v>
      </c>
      <c r="P8" s="8" t="s">
        <v>40</v>
      </c>
    </row>
    <row r="9" spans="1:16" x14ac:dyDescent="0.25">
      <c r="A9" s="9" t="s">
        <v>41</v>
      </c>
      <c r="B9" s="10" t="s">
        <v>42</v>
      </c>
      <c r="C9" s="11" t="s">
        <v>43</v>
      </c>
      <c r="D9" s="12">
        <v>2050</v>
      </c>
      <c r="E9" s="13">
        <v>0.42</v>
      </c>
      <c r="F9" s="14">
        <v>20.7</v>
      </c>
      <c r="G9" s="15">
        <v>0.51</v>
      </c>
      <c r="H9" s="16"/>
      <c r="I9" s="17">
        <f>ROUND('BDI Principal'!D14,2)</f>
        <v>20.7</v>
      </c>
      <c r="J9" s="18">
        <f t="shared" ref="J9:J19" si="0">ROUND((ROUND(H9,2)*I9/100)+ROUND(H9,2),2)</f>
        <v>0</v>
      </c>
      <c r="K9" s="19"/>
      <c r="L9" s="20">
        <f t="shared" ref="L9:L19" si="1">J9-K9</f>
        <v>0</v>
      </c>
      <c r="M9" s="21">
        <f t="shared" ref="M9:M19" si="2">ROUND(K9*D9,2)</f>
        <v>0</v>
      </c>
      <c r="N9" s="22">
        <f t="shared" ref="N9:N19" si="3">O9-M9</f>
        <v>0</v>
      </c>
      <c r="O9" s="23">
        <f t="shared" ref="O9:O19" si="4">ROUND(D9*J9,2)</f>
        <v>0</v>
      </c>
      <c r="P9" s="24" t="s">
        <v>23</v>
      </c>
    </row>
    <row r="10" spans="1:16" ht="22.5" x14ac:dyDescent="0.25">
      <c r="A10" s="25" t="s">
        <v>44</v>
      </c>
      <c r="B10" s="26" t="s">
        <v>45</v>
      </c>
      <c r="C10" s="27" t="s">
        <v>46</v>
      </c>
      <c r="D10" s="28">
        <v>2.67</v>
      </c>
      <c r="E10" s="29">
        <v>3597.96</v>
      </c>
      <c r="F10" s="30">
        <v>15.28</v>
      </c>
      <c r="G10" s="31">
        <v>4147.7299999999996</v>
      </c>
      <c r="H10" s="32"/>
      <c r="I10" s="33">
        <f>'BDI Diferenciado'!D14</f>
        <v>15.28</v>
      </c>
      <c r="J10" s="34">
        <f t="shared" si="0"/>
        <v>0</v>
      </c>
      <c r="K10" s="35"/>
      <c r="L10" s="36">
        <f t="shared" si="1"/>
        <v>0</v>
      </c>
      <c r="M10" s="37">
        <f t="shared" si="2"/>
        <v>0</v>
      </c>
      <c r="N10" s="38">
        <f t="shared" si="3"/>
        <v>0</v>
      </c>
      <c r="O10" s="39">
        <f t="shared" si="4"/>
        <v>0</v>
      </c>
      <c r="P10" s="40" t="s">
        <v>23</v>
      </c>
    </row>
    <row r="11" spans="1:16" x14ac:dyDescent="0.25">
      <c r="A11" s="41" t="s">
        <v>47</v>
      </c>
      <c r="B11" s="42" t="s">
        <v>48</v>
      </c>
      <c r="C11" s="43" t="s">
        <v>43</v>
      </c>
      <c r="D11" s="44">
        <v>2050</v>
      </c>
      <c r="E11" s="45">
        <v>0.28999999999999998</v>
      </c>
      <c r="F11" s="46">
        <v>20.7</v>
      </c>
      <c r="G11" s="47">
        <v>0.35</v>
      </c>
      <c r="H11" s="48"/>
      <c r="I11" s="49">
        <f>ROUND('BDI Principal'!D14,2)</f>
        <v>20.7</v>
      </c>
      <c r="J11" s="50">
        <f t="shared" si="0"/>
        <v>0</v>
      </c>
      <c r="K11" s="51"/>
      <c r="L11" s="52">
        <f t="shared" si="1"/>
        <v>0</v>
      </c>
      <c r="M11" s="53">
        <f t="shared" si="2"/>
        <v>0</v>
      </c>
      <c r="N11" s="54">
        <f t="shared" si="3"/>
        <v>0</v>
      </c>
      <c r="O11" s="55">
        <f t="shared" si="4"/>
        <v>0</v>
      </c>
      <c r="P11" s="56" t="s">
        <v>23</v>
      </c>
    </row>
    <row r="12" spans="1:16" ht="22.5" x14ac:dyDescent="0.25">
      <c r="A12" s="57" t="s">
        <v>49</v>
      </c>
      <c r="B12" s="58" t="s">
        <v>50</v>
      </c>
      <c r="C12" s="59" t="s">
        <v>46</v>
      </c>
      <c r="D12" s="60">
        <v>0.92</v>
      </c>
      <c r="E12" s="61">
        <v>3629.01</v>
      </c>
      <c r="F12" s="62">
        <v>15.28</v>
      </c>
      <c r="G12" s="63">
        <v>4183.5200000000004</v>
      </c>
      <c r="H12" s="64"/>
      <c r="I12" s="65">
        <f>'BDI Diferenciado'!D14</f>
        <v>15.28</v>
      </c>
      <c r="J12" s="66">
        <f t="shared" si="0"/>
        <v>0</v>
      </c>
      <c r="K12" s="67"/>
      <c r="L12" s="68">
        <f t="shared" si="1"/>
        <v>0</v>
      </c>
      <c r="M12" s="69">
        <f t="shared" si="2"/>
        <v>0</v>
      </c>
      <c r="N12" s="70">
        <f t="shared" si="3"/>
        <v>0</v>
      </c>
      <c r="O12" s="71">
        <f t="shared" si="4"/>
        <v>0</v>
      </c>
      <c r="P12" s="72" t="s">
        <v>23</v>
      </c>
    </row>
    <row r="13" spans="1:16" ht="33.75" x14ac:dyDescent="0.25">
      <c r="A13" s="73" t="s">
        <v>51</v>
      </c>
      <c r="B13" s="74" t="s">
        <v>52</v>
      </c>
      <c r="C13" s="75" t="s">
        <v>46</v>
      </c>
      <c r="D13" s="76">
        <v>205</v>
      </c>
      <c r="E13" s="77">
        <v>194.32</v>
      </c>
      <c r="F13" s="78">
        <v>20.7</v>
      </c>
      <c r="G13" s="79">
        <v>234.54</v>
      </c>
      <c r="H13" s="80"/>
      <c r="I13" s="81">
        <f>ROUND('BDI Principal'!D14,2)</f>
        <v>20.7</v>
      </c>
      <c r="J13" s="82">
        <f t="shared" si="0"/>
        <v>0</v>
      </c>
      <c r="K13" s="83"/>
      <c r="L13" s="84">
        <f t="shared" si="1"/>
        <v>0</v>
      </c>
      <c r="M13" s="85">
        <f t="shared" si="2"/>
        <v>0</v>
      </c>
      <c r="N13" s="86">
        <f t="shared" si="3"/>
        <v>0</v>
      </c>
      <c r="O13" s="87">
        <f t="shared" si="4"/>
        <v>0</v>
      </c>
      <c r="P13" s="88" t="s">
        <v>23</v>
      </c>
    </row>
    <row r="14" spans="1:16" ht="22.5" x14ac:dyDescent="0.25">
      <c r="A14" s="89" t="s">
        <v>53</v>
      </c>
      <c r="B14" s="90" t="s">
        <v>54</v>
      </c>
      <c r="C14" s="91" t="s">
        <v>55</v>
      </c>
      <c r="D14" s="92">
        <v>9635</v>
      </c>
      <c r="E14" s="93">
        <v>0.79</v>
      </c>
      <c r="F14" s="94">
        <v>20.7</v>
      </c>
      <c r="G14" s="95">
        <v>0.95</v>
      </c>
      <c r="H14" s="96"/>
      <c r="I14" s="97">
        <f>ROUND('BDI Principal'!D14,2)</f>
        <v>20.7</v>
      </c>
      <c r="J14" s="98">
        <f t="shared" si="0"/>
        <v>0</v>
      </c>
      <c r="K14" s="99"/>
      <c r="L14" s="100">
        <f t="shared" si="1"/>
        <v>0</v>
      </c>
      <c r="M14" s="101">
        <f t="shared" si="2"/>
        <v>0</v>
      </c>
      <c r="N14" s="102">
        <f t="shared" si="3"/>
        <v>0</v>
      </c>
      <c r="O14" s="103">
        <f t="shared" si="4"/>
        <v>0</v>
      </c>
      <c r="P14" s="104" t="s">
        <v>23</v>
      </c>
    </row>
    <row r="15" spans="1:16" ht="22.5" x14ac:dyDescent="0.25">
      <c r="A15" s="105" t="s">
        <v>56</v>
      </c>
      <c r="B15" s="106" t="s">
        <v>57</v>
      </c>
      <c r="C15" s="107" t="s">
        <v>46</v>
      </c>
      <c r="D15" s="108">
        <v>12.3</v>
      </c>
      <c r="E15" s="109">
        <v>4945.37</v>
      </c>
      <c r="F15" s="110">
        <v>15.28</v>
      </c>
      <c r="G15" s="111">
        <v>5701.02</v>
      </c>
      <c r="H15" s="112"/>
      <c r="I15" s="113">
        <f>'BDI Diferenciado'!D14</f>
        <v>15.28</v>
      </c>
      <c r="J15" s="114">
        <f t="shared" si="0"/>
        <v>0</v>
      </c>
      <c r="K15" s="115"/>
      <c r="L15" s="116">
        <f t="shared" si="1"/>
        <v>0</v>
      </c>
      <c r="M15" s="117">
        <f t="shared" si="2"/>
        <v>0</v>
      </c>
      <c r="N15" s="118">
        <f t="shared" si="3"/>
        <v>0</v>
      </c>
      <c r="O15" s="119">
        <f t="shared" si="4"/>
        <v>0</v>
      </c>
      <c r="P15" s="120" t="s">
        <v>23</v>
      </c>
    </row>
    <row r="16" spans="1:16" ht="33.75" x14ac:dyDescent="0.25">
      <c r="A16" s="121" t="s">
        <v>58</v>
      </c>
      <c r="B16" s="122" t="s">
        <v>59</v>
      </c>
      <c r="C16" s="123" t="s">
        <v>60</v>
      </c>
      <c r="D16" s="124">
        <v>2050</v>
      </c>
      <c r="E16" s="125">
        <v>229.57</v>
      </c>
      <c r="F16" s="126">
        <v>20.7</v>
      </c>
      <c r="G16" s="127">
        <v>277.09098999999998</v>
      </c>
      <c r="H16" s="128"/>
      <c r="I16" s="129">
        <f>ROUND('BDI Principal'!D14,2)</f>
        <v>20.7</v>
      </c>
      <c r="J16" s="130">
        <f t="shared" si="0"/>
        <v>0</v>
      </c>
      <c r="K16" s="131"/>
      <c r="L16" s="132">
        <f t="shared" si="1"/>
        <v>0</v>
      </c>
      <c r="M16" s="133">
        <f t="shared" si="2"/>
        <v>0</v>
      </c>
      <c r="N16" s="134">
        <f t="shared" si="3"/>
        <v>0</v>
      </c>
      <c r="O16" s="135">
        <f t="shared" si="4"/>
        <v>0</v>
      </c>
      <c r="P16" s="136" t="s">
        <v>23</v>
      </c>
    </row>
    <row r="17" spans="1:16" ht="33.75" x14ac:dyDescent="0.25">
      <c r="A17" s="137" t="s">
        <v>61</v>
      </c>
      <c r="B17" s="138" t="s">
        <v>62</v>
      </c>
      <c r="C17" s="139" t="s">
        <v>60</v>
      </c>
      <c r="D17" s="140">
        <v>2050</v>
      </c>
      <c r="E17" s="141">
        <v>149.29</v>
      </c>
      <c r="F17" s="142">
        <v>20.7</v>
      </c>
      <c r="G17" s="143">
        <v>180.19302999999999</v>
      </c>
      <c r="H17" s="144"/>
      <c r="I17" s="145">
        <f>ROUND('BDI Principal'!D14,2)</f>
        <v>20.7</v>
      </c>
      <c r="J17" s="146">
        <f t="shared" si="0"/>
        <v>0</v>
      </c>
      <c r="K17" s="147"/>
      <c r="L17" s="148">
        <f t="shared" si="1"/>
        <v>0</v>
      </c>
      <c r="M17" s="149">
        <f t="shared" si="2"/>
        <v>0</v>
      </c>
      <c r="N17" s="150">
        <f t="shared" si="3"/>
        <v>0</v>
      </c>
      <c r="O17" s="151">
        <f t="shared" si="4"/>
        <v>0</v>
      </c>
      <c r="P17" s="152" t="s">
        <v>23</v>
      </c>
    </row>
    <row r="18" spans="1:16" ht="45" x14ac:dyDescent="0.25">
      <c r="A18" s="153" t="s">
        <v>63</v>
      </c>
      <c r="B18" s="154" t="s">
        <v>64</v>
      </c>
      <c r="C18" s="155" t="s">
        <v>60</v>
      </c>
      <c r="D18" s="156">
        <v>2050</v>
      </c>
      <c r="E18" s="157">
        <v>83.52</v>
      </c>
      <c r="F18" s="158">
        <v>20.7</v>
      </c>
      <c r="G18" s="159">
        <v>100.80864</v>
      </c>
      <c r="H18" s="160"/>
      <c r="I18" s="161">
        <f>ROUND('BDI Principal'!D14,2)</f>
        <v>20.7</v>
      </c>
      <c r="J18" s="162">
        <f t="shared" si="0"/>
        <v>0</v>
      </c>
      <c r="K18" s="163"/>
      <c r="L18" s="164">
        <f t="shared" si="1"/>
        <v>0</v>
      </c>
      <c r="M18" s="165">
        <f t="shared" si="2"/>
        <v>0</v>
      </c>
      <c r="N18" s="166">
        <f t="shared" si="3"/>
        <v>0</v>
      </c>
      <c r="O18" s="167">
        <f t="shared" si="4"/>
        <v>0</v>
      </c>
      <c r="P18" s="168" t="s">
        <v>23</v>
      </c>
    </row>
    <row r="19" spans="1:16" ht="45" x14ac:dyDescent="0.25">
      <c r="A19" s="169" t="s">
        <v>65</v>
      </c>
      <c r="B19" s="170" t="s">
        <v>66</v>
      </c>
      <c r="C19" s="171" t="s">
        <v>67</v>
      </c>
      <c r="D19" s="172">
        <v>82</v>
      </c>
      <c r="E19" s="173">
        <v>1972.15</v>
      </c>
      <c r="F19" s="174">
        <v>20.7</v>
      </c>
      <c r="G19" s="175">
        <v>2380.3850499999999</v>
      </c>
      <c r="H19" s="176"/>
      <c r="I19" s="177">
        <f>ROUND('BDI Principal'!D14,2)</f>
        <v>20.7</v>
      </c>
      <c r="J19" s="178">
        <f t="shared" si="0"/>
        <v>0</v>
      </c>
      <c r="K19" s="179"/>
      <c r="L19" s="180">
        <f t="shared" si="1"/>
        <v>0</v>
      </c>
      <c r="M19" s="181">
        <f t="shared" si="2"/>
        <v>0</v>
      </c>
      <c r="N19" s="182">
        <f t="shared" si="3"/>
        <v>0</v>
      </c>
      <c r="O19" s="183">
        <f t="shared" si="4"/>
        <v>0</v>
      </c>
      <c r="P19" s="184" t="s">
        <v>23</v>
      </c>
    </row>
    <row r="20" spans="1:16" x14ac:dyDescent="0.25">
      <c r="A20" s="356" t="s">
        <v>68</v>
      </c>
      <c r="B20" s="338"/>
      <c r="C20" s="338"/>
      <c r="D20" s="338"/>
      <c r="E20" s="338"/>
      <c r="F20" s="338"/>
      <c r="G20" s="338"/>
      <c r="H20" s="338"/>
      <c r="I20" s="338"/>
      <c r="J20" s="338"/>
      <c r="K20" s="338"/>
      <c r="L20" s="338"/>
      <c r="M20" s="185">
        <f>M8</f>
        <v>0</v>
      </c>
      <c r="N20" s="186">
        <f>N8</f>
        <v>0</v>
      </c>
      <c r="O20" s="187">
        <f>O8</f>
        <v>0</v>
      </c>
    </row>
    <row r="22" spans="1:16" x14ac:dyDescent="0.25">
      <c r="A22" s="357" t="s">
        <v>69</v>
      </c>
      <c r="B22" s="338"/>
      <c r="C22" s="338"/>
      <c r="D22" s="338"/>
      <c r="E22" s="338"/>
      <c r="F22" s="338"/>
    </row>
    <row r="23" spans="1:16" x14ac:dyDescent="0.25">
      <c r="A23" s="358" t="s">
        <v>70</v>
      </c>
      <c r="B23" s="338"/>
      <c r="C23" s="338"/>
      <c r="D23" s="338"/>
      <c r="E23" s="338"/>
      <c r="F23" s="338"/>
    </row>
    <row r="30" spans="1:16" x14ac:dyDescent="0.25">
      <c r="E30" s="359">
        <f>DADOS!C11</f>
        <v>0</v>
      </c>
      <c r="F30" s="359"/>
      <c r="G30" s="359"/>
      <c r="H30" s="359"/>
      <c r="I30" s="359"/>
    </row>
    <row r="31" spans="1:16" x14ac:dyDescent="0.25">
      <c r="E31" s="360">
        <f>DADOS!C12</f>
        <v>0</v>
      </c>
      <c r="F31" s="338"/>
      <c r="G31" s="338"/>
      <c r="H31" s="338"/>
      <c r="I31" s="338"/>
    </row>
  </sheetData>
  <sheetProtection password="BF59" sheet="1" objects="1" scenarios="1" selectLockedCells="1"/>
  <mergeCells count="10">
    <mergeCell ref="A20:L20"/>
    <mergeCell ref="A22:F22"/>
    <mergeCell ref="A23:F23"/>
    <mergeCell ref="E30:I30"/>
    <mergeCell ref="E31:I31"/>
    <mergeCell ref="B4:F4"/>
    <mergeCell ref="H4:I4"/>
    <mergeCell ref="B5:C5"/>
    <mergeCell ref="E5:G5"/>
    <mergeCell ref="B8:L8"/>
  </mergeCells>
  <pageMargins left="0.5" right="0.5" top="0.75" bottom="0.75" header="0.5" footer="0.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9"/>
  <sheetViews>
    <sheetView workbookViewId="0"/>
  </sheetViews>
  <sheetFormatPr defaultRowHeight="15" x14ac:dyDescent="0.25"/>
  <cols>
    <col min="1" max="1" width="10" customWidth="1"/>
    <col min="2" max="2" width="50" customWidth="1"/>
    <col min="3" max="21" width="15" customWidth="1"/>
  </cols>
  <sheetData>
    <row r="1" spans="1:21" x14ac:dyDescent="0.25">
      <c r="A1" s="188" t="s">
        <v>0</v>
      </c>
    </row>
    <row r="2" spans="1:21" x14ac:dyDescent="0.25">
      <c r="A2" s="188" t="s">
        <v>16</v>
      </c>
    </row>
    <row r="3" spans="1:21" x14ac:dyDescent="0.25">
      <c r="A3" s="188" t="s">
        <v>17</v>
      </c>
      <c r="B3" s="2" t="str">
        <f>DADOS!C3</f>
        <v>26/08/2025</v>
      </c>
    </row>
    <row r="4" spans="1:21" x14ac:dyDescent="0.25">
      <c r="A4" s="188" t="s">
        <v>18</v>
      </c>
      <c r="B4" s="361">
        <f>DADOS!C7</f>
        <v>0</v>
      </c>
      <c r="C4" s="338"/>
      <c r="D4" s="338"/>
      <c r="E4" s="338"/>
      <c r="F4" s="338"/>
      <c r="G4" s="188" t="s">
        <v>19</v>
      </c>
      <c r="H4" s="362" t="str">
        <f>DADOS!C9</f>
        <v/>
      </c>
      <c r="I4" s="338"/>
    </row>
    <row r="5" spans="1:21" x14ac:dyDescent="0.25">
      <c r="A5" s="188" t="s">
        <v>20</v>
      </c>
      <c r="B5" s="363" t="str">
        <f>DADOS!C8</f>
        <v/>
      </c>
      <c r="C5" s="361" t="s">
        <v>9</v>
      </c>
      <c r="D5" s="188" t="s">
        <v>21</v>
      </c>
      <c r="E5" s="361">
        <f>DADOS!C13</f>
        <v>0</v>
      </c>
      <c r="F5" s="361" t="s">
        <v>9</v>
      </c>
      <c r="G5" s="361" t="s">
        <v>9</v>
      </c>
      <c r="H5" s="188" t="s">
        <v>22</v>
      </c>
      <c r="I5" s="188">
        <f>DADOS!C14</f>
        <v>0</v>
      </c>
    </row>
    <row r="7" spans="1:21" x14ac:dyDescent="0.25">
      <c r="A7" s="189" t="s">
        <v>23</v>
      </c>
      <c r="B7" s="190" t="s">
        <v>40</v>
      </c>
      <c r="C7" s="191" t="s">
        <v>37</v>
      </c>
      <c r="D7" s="192" t="s">
        <v>71</v>
      </c>
      <c r="E7" s="193" t="s">
        <v>72</v>
      </c>
      <c r="F7" s="194" t="s">
        <v>73</v>
      </c>
      <c r="G7" s="195" t="s">
        <v>74</v>
      </c>
      <c r="H7" s="196" t="s">
        <v>75</v>
      </c>
      <c r="I7" s="197" t="s">
        <v>76</v>
      </c>
      <c r="J7" s="198" t="s">
        <v>77</v>
      </c>
      <c r="K7" s="199" t="s">
        <v>78</v>
      </c>
      <c r="L7" s="200" t="s">
        <v>79</v>
      </c>
      <c r="M7" s="201" t="s">
        <v>80</v>
      </c>
      <c r="N7" s="202" t="s">
        <v>81</v>
      </c>
      <c r="O7" s="203" t="s">
        <v>82</v>
      </c>
      <c r="P7" s="204" t="s">
        <v>83</v>
      </c>
      <c r="Q7" s="205" t="s">
        <v>84</v>
      </c>
      <c r="R7" s="206" t="s">
        <v>85</v>
      </c>
      <c r="S7" s="207" t="s">
        <v>86</v>
      </c>
      <c r="T7" s="208" t="s">
        <v>87</v>
      </c>
      <c r="U7" s="209" t="s">
        <v>88</v>
      </c>
    </row>
    <row r="8" spans="1:21" x14ac:dyDescent="0.25">
      <c r="A8" s="210" t="s">
        <v>38</v>
      </c>
      <c r="B8" s="211" t="s">
        <v>39</v>
      </c>
      <c r="C8" s="335">
        <f>Orçamento!O8</f>
        <v>0</v>
      </c>
      <c r="D8" s="212">
        <v>100</v>
      </c>
      <c r="E8" s="213">
        <f>C8*D8/100</f>
        <v>0</v>
      </c>
      <c r="F8" s="214">
        <v>0</v>
      </c>
      <c r="G8" s="215">
        <f>C8*F8/100</f>
        <v>0</v>
      </c>
      <c r="H8" s="216">
        <v>0</v>
      </c>
      <c r="I8" s="217">
        <f>C8*H8/100</f>
        <v>0</v>
      </c>
      <c r="J8" s="218">
        <v>0</v>
      </c>
      <c r="K8" s="219">
        <f>C8*J8/100</f>
        <v>0</v>
      </c>
      <c r="L8" s="220">
        <v>0</v>
      </c>
      <c r="M8" s="221">
        <f>C8*L8/100</f>
        <v>0</v>
      </c>
      <c r="N8" s="222">
        <v>0</v>
      </c>
      <c r="O8" s="223">
        <f>C8*N8/100</f>
        <v>0</v>
      </c>
      <c r="P8" s="224">
        <v>0</v>
      </c>
      <c r="Q8" s="225">
        <f>C8*P8/100</f>
        <v>0</v>
      </c>
      <c r="R8" s="226">
        <v>0</v>
      </c>
      <c r="S8" s="227">
        <f>C8*R8/100</f>
        <v>0</v>
      </c>
      <c r="T8" s="228">
        <f>D8+F8+H8+J8+L8+N8+P8+R8</f>
        <v>100</v>
      </c>
      <c r="U8" s="229">
        <f>E8+G8+I8+K8+M8+O8+Q8+S8</f>
        <v>0</v>
      </c>
    </row>
    <row r="9" spans="1:21" x14ac:dyDescent="0.25">
      <c r="A9" s="380" t="s">
        <v>89</v>
      </c>
      <c r="B9" s="381"/>
      <c r="C9" s="230">
        <f>SUM(C8:C8)</f>
        <v>0</v>
      </c>
      <c r="D9" s="364">
        <f>SUM(E8:E8)</f>
        <v>0</v>
      </c>
      <c r="E9" s="365"/>
      <c r="F9" s="366">
        <f>SUM(G8:G8)</f>
        <v>0</v>
      </c>
      <c r="G9" s="367"/>
      <c r="H9" s="368">
        <f>SUM(I8:I8)</f>
        <v>0</v>
      </c>
      <c r="I9" s="369"/>
      <c r="J9" s="370">
        <f>SUM(K8:K8)</f>
        <v>0</v>
      </c>
      <c r="K9" s="371"/>
      <c r="L9" s="372">
        <f>SUM(M8:M8)</f>
        <v>0</v>
      </c>
      <c r="M9" s="373"/>
      <c r="N9" s="374">
        <f>SUM(O8:O8)</f>
        <v>0</v>
      </c>
      <c r="O9" s="375"/>
      <c r="P9" s="376">
        <f>SUM(Q8:Q8)</f>
        <v>0</v>
      </c>
      <c r="Q9" s="377"/>
      <c r="R9" s="378">
        <f>SUM(S8:S8)</f>
        <v>0</v>
      </c>
      <c r="S9" s="379"/>
      <c r="T9" s="231" t="e">
        <f>(U9/C9)*100</f>
        <v>#DIV/0!</v>
      </c>
      <c r="U9" s="232">
        <f>SUM(U8:U8)</f>
        <v>0</v>
      </c>
    </row>
  </sheetData>
  <sheetProtection password="BF59" sheet="1" objects="1" scenarios="1" selectLockedCells="1"/>
  <mergeCells count="13">
    <mergeCell ref="J9:K9"/>
    <mergeCell ref="L9:M9"/>
    <mergeCell ref="N9:O9"/>
    <mergeCell ref="P9:Q9"/>
    <mergeCell ref="R9:S9"/>
    <mergeCell ref="B4:F4"/>
    <mergeCell ref="H4:I4"/>
    <mergeCell ref="B5:C5"/>
    <mergeCell ref="E5:G5"/>
    <mergeCell ref="D9:E9"/>
    <mergeCell ref="F9:G9"/>
    <mergeCell ref="H9:I9"/>
    <mergeCell ref="A9:B9"/>
  </mergeCells>
  <pageMargins left="0.5" right="0.5" top="0.75" bottom="0.75" header="0.5" footer="0.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233" t="s">
        <v>0</v>
      </c>
    </row>
    <row r="2" spans="1:10" x14ac:dyDescent="0.25">
      <c r="A2" s="233" t="s">
        <v>16</v>
      </c>
    </row>
    <row r="3" spans="1:10" x14ac:dyDescent="0.25">
      <c r="A3" s="233" t="s">
        <v>17</v>
      </c>
      <c r="B3" s="2" t="str">
        <f>DADOS!C3</f>
        <v>26/08/2025</v>
      </c>
    </row>
    <row r="4" spans="1:10" x14ac:dyDescent="0.25">
      <c r="A4" s="233" t="s">
        <v>18</v>
      </c>
      <c r="B4" s="382">
        <f>DADOS!C7</f>
        <v>0</v>
      </c>
      <c r="C4" s="338"/>
      <c r="D4" s="338"/>
      <c r="E4" s="338"/>
      <c r="F4" s="338"/>
      <c r="G4" s="233" t="s">
        <v>19</v>
      </c>
      <c r="H4" s="383" t="str">
        <f>DADOS!C9</f>
        <v/>
      </c>
      <c r="I4" s="338"/>
    </row>
    <row r="5" spans="1:10" x14ac:dyDescent="0.25">
      <c r="A5" s="233" t="s">
        <v>20</v>
      </c>
      <c r="B5" s="384" t="str">
        <f>DADOS!C8</f>
        <v/>
      </c>
      <c r="C5" s="382" t="s">
        <v>9</v>
      </c>
      <c r="D5" s="233" t="s">
        <v>21</v>
      </c>
      <c r="E5" s="382">
        <f>DADOS!C13</f>
        <v>0</v>
      </c>
      <c r="F5" s="382" t="s">
        <v>9</v>
      </c>
      <c r="G5" s="382" t="s">
        <v>9</v>
      </c>
      <c r="H5" s="233" t="s">
        <v>22</v>
      </c>
      <c r="I5" s="233">
        <f>DADOS!C14</f>
        <v>0</v>
      </c>
    </row>
    <row r="7" spans="1:10" x14ac:dyDescent="0.25">
      <c r="A7" s="234" t="s">
        <v>23</v>
      </c>
      <c r="B7" s="235" t="s">
        <v>90</v>
      </c>
      <c r="C7" s="236" t="s">
        <v>91</v>
      </c>
      <c r="D7" s="237" t="s">
        <v>92</v>
      </c>
      <c r="E7" s="385" t="s">
        <v>93</v>
      </c>
      <c r="F7" s="386"/>
      <c r="G7" s="387"/>
      <c r="H7" s="388"/>
      <c r="I7" s="389"/>
    </row>
    <row r="8" spans="1:10" x14ac:dyDescent="0.25">
      <c r="A8" s="238" t="s">
        <v>94</v>
      </c>
      <c r="B8" s="239">
        <v>3.8</v>
      </c>
      <c r="C8" s="240">
        <v>4.67</v>
      </c>
      <c r="D8" s="241">
        <v>4.01</v>
      </c>
      <c r="E8" s="390" t="s">
        <v>95</v>
      </c>
      <c r="F8" s="391"/>
      <c r="G8" s="392"/>
      <c r="H8" s="393"/>
      <c r="I8" s="394"/>
      <c r="J8" s="242">
        <f t="shared" ref="J8:J13" si="0">D8/100</f>
        <v>4.0099999999999997E-2</v>
      </c>
    </row>
    <row r="9" spans="1:10" x14ac:dyDescent="0.25">
      <c r="A9" s="243" t="s">
        <v>96</v>
      </c>
      <c r="B9" s="244">
        <v>0.32</v>
      </c>
      <c r="C9" s="245">
        <v>0.74</v>
      </c>
      <c r="D9" s="246">
        <v>0.4</v>
      </c>
      <c r="E9" s="395" t="s">
        <v>97</v>
      </c>
      <c r="F9" s="396"/>
      <c r="G9" s="397"/>
      <c r="H9" s="398"/>
      <c r="I9" s="399"/>
      <c r="J9" s="247">
        <f t="shared" si="0"/>
        <v>4.0000000000000001E-3</v>
      </c>
    </row>
    <row r="10" spans="1:10" x14ac:dyDescent="0.25">
      <c r="A10" s="248" t="s">
        <v>98</v>
      </c>
      <c r="B10" s="249">
        <v>0.5</v>
      </c>
      <c r="C10" s="250">
        <v>0.97</v>
      </c>
      <c r="D10" s="251">
        <v>0.56000000000000005</v>
      </c>
      <c r="E10" s="400" t="s">
        <v>99</v>
      </c>
      <c r="F10" s="401"/>
      <c r="G10" s="402"/>
      <c r="H10" s="403"/>
      <c r="I10" s="404"/>
      <c r="J10" s="252">
        <f t="shared" si="0"/>
        <v>5.6000000000000008E-3</v>
      </c>
    </row>
    <row r="11" spans="1:10" x14ac:dyDescent="0.25">
      <c r="A11" s="253" t="s">
        <v>100</v>
      </c>
      <c r="B11" s="254">
        <v>1.02</v>
      </c>
      <c r="C11" s="255">
        <v>1.21</v>
      </c>
      <c r="D11" s="256">
        <v>1.1100000000000001</v>
      </c>
      <c r="E11" s="405" t="s">
        <v>101</v>
      </c>
      <c r="F11" s="406"/>
      <c r="G11" s="407"/>
      <c r="H11" s="408"/>
      <c r="I11" s="409"/>
      <c r="J11" s="257">
        <f t="shared" si="0"/>
        <v>1.11E-2</v>
      </c>
    </row>
    <row r="12" spans="1:10" x14ac:dyDescent="0.25">
      <c r="A12" s="258" t="s">
        <v>102</v>
      </c>
      <c r="B12" s="259">
        <v>6.64</v>
      </c>
      <c r="C12" s="260">
        <v>8.69</v>
      </c>
      <c r="D12" s="261">
        <v>7.3</v>
      </c>
      <c r="E12" s="410" t="s">
        <v>103</v>
      </c>
      <c r="F12" s="411"/>
      <c r="G12" s="412"/>
      <c r="H12" s="413"/>
      <c r="I12" s="414"/>
      <c r="J12" s="262">
        <f t="shared" si="0"/>
        <v>7.2999999999999995E-2</v>
      </c>
    </row>
    <row r="13" spans="1:10" x14ac:dyDescent="0.25">
      <c r="A13" s="263" t="s">
        <v>104</v>
      </c>
      <c r="B13" s="264">
        <v>5.65</v>
      </c>
      <c r="C13" s="265">
        <v>10.65</v>
      </c>
      <c r="D13" s="266">
        <f>I15+I18+I19</f>
        <v>5.65</v>
      </c>
      <c r="E13" s="415" t="s">
        <v>105</v>
      </c>
      <c r="F13" s="416"/>
      <c r="G13" s="417"/>
      <c r="H13" s="418"/>
      <c r="I13" s="419"/>
      <c r="J13" s="267">
        <f t="shared" si="0"/>
        <v>5.6500000000000002E-2</v>
      </c>
    </row>
    <row r="14" spans="1:10" x14ac:dyDescent="0.25">
      <c r="C14" s="268" t="s">
        <v>106</v>
      </c>
      <c r="D14" s="269">
        <f>ROUND(((((1+J8+J9+J10)*(1+J11)*(1+J12)/(1-J15-J18))-1)*100),2)</f>
        <v>20.7</v>
      </c>
    </row>
    <row r="15" spans="1:10" x14ac:dyDescent="0.25">
      <c r="F15" s="420" t="s">
        <v>107</v>
      </c>
      <c r="G15" s="421"/>
      <c r="H15" s="422"/>
      <c r="I15" s="270">
        <v>3.65</v>
      </c>
      <c r="J15" s="271">
        <f>I15/100</f>
        <v>3.6499999999999998E-2</v>
      </c>
    </row>
    <row r="16" spans="1:10" x14ac:dyDescent="0.25">
      <c r="F16" s="423" t="s">
        <v>108</v>
      </c>
      <c r="G16" s="424"/>
      <c r="H16" s="425"/>
      <c r="I16" s="272">
        <v>2</v>
      </c>
      <c r="J16" s="273">
        <f>I16/100</f>
        <v>0.02</v>
      </c>
    </row>
    <row r="17" spans="5:10" x14ac:dyDescent="0.25">
      <c r="F17" s="426" t="s">
        <v>109</v>
      </c>
      <c r="G17" s="427"/>
      <c r="H17" s="428"/>
      <c r="I17" s="274">
        <v>100</v>
      </c>
    </row>
    <row r="18" spans="5:10" x14ac:dyDescent="0.25">
      <c r="F18" s="429" t="s">
        <v>110</v>
      </c>
      <c r="G18" s="430"/>
      <c r="H18" s="431"/>
      <c r="I18" s="275">
        <f>((I17*I16)/100)</f>
        <v>2</v>
      </c>
      <c r="J18" s="276">
        <f>I18/100</f>
        <v>0.02</v>
      </c>
    </row>
    <row r="19" spans="5:10" x14ac:dyDescent="0.25">
      <c r="F19" s="432" t="s">
        <v>111</v>
      </c>
      <c r="G19" s="433"/>
      <c r="H19" s="434"/>
      <c r="I19" s="277">
        <v>0</v>
      </c>
    </row>
    <row r="29" spans="5:10" x14ac:dyDescent="0.25">
      <c r="E29" s="435">
        <f>DADOS!C11</f>
        <v>0</v>
      </c>
      <c r="F29" s="435"/>
      <c r="G29" s="435"/>
      <c r="H29" s="435"/>
      <c r="I29" s="435"/>
    </row>
    <row r="30" spans="5:10" x14ac:dyDescent="0.25">
      <c r="E30" s="436">
        <f>DADOS!C12</f>
        <v>0</v>
      </c>
      <c r="F30" s="338"/>
      <c r="G30" s="338"/>
      <c r="H30" s="338"/>
      <c r="I30" s="338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278" t="s">
        <v>0</v>
      </c>
    </row>
    <row r="2" spans="1:10" x14ac:dyDescent="0.25">
      <c r="A2" s="278" t="s">
        <v>16</v>
      </c>
    </row>
    <row r="3" spans="1:10" x14ac:dyDescent="0.25">
      <c r="A3" s="278" t="s">
        <v>17</v>
      </c>
      <c r="B3" s="2" t="str">
        <f>DADOS!C3</f>
        <v>26/08/2025</v>
      </c>
    </row>
    <row r="4" spans="1:10" x14ac:dyDescent="0.25">
      <c r="A4" s="278" t="s">
        <v>18</v>
      </c>
      <c r="B4" s="437">
        <f>DADOS!C7</f>
        <v>0</v>
      </c>
      <c r="C4" s="338"/>
      <c r="D4" s="338"/>
      <c r="E4" s="338"/>
      <c r="F4" s="338"/>
      <c r="G4" s="278" t="s">
        <v>19</v>
      </c>
      <c r="H4" s="438" t="str">
        <f>DADOS!C9</f>
        <v/>
      </c>
      <c r="I4" s="338"/>
    </row>
    <row r="5" spans="1:10" x14ac:dyDescent="0.25">
      <c r="A5" s="278" t="s">
        <v>20</v>
      </c>
      <c r="B5" s="439" t="str">
        <f>DADOS!C8</f>
        <v/>
      </c>
      <c r="C5" s="437" t="s">
        <v>9</v>
      </c>
      <c r="D5" s="278" t="s">
        <v>21</v>
      </c>
      <c r="E5" s="437">
        <f>DADOS!C13</f>
        <v>0</v>
      </c>
      <c r="F5" s="437" t="s">
        <v>9</v>
      </c>
      <c r="G5" s="437" t="s">
        <v>9</v>
      </c>
      <c r="H5" s="278" t="s">
        <v>22</v>
      </c>
      <c r="I5" s="278">
        <f>DADOS!C14</f>
        <v>0</v>
      </c>
    </row>
    <row r="7" spans="1:10" x14ac:dyDescent="0.25">
      <c r="A7" s="279" t="s">
        <v>23</v>
      </c>
      <c r="B7" s="280" t="s">
        <v>90</v>
      </c>
      <c r="C7" s="281" t="s">
        <v>91</v>
      </c>
      <c r="D7" s="282" t="s">
        <v>92</v>
      </c>
      <c r="E7" s="440" t="s">
        <v>93</v>
      </c>
      <c r="F7" s="441"/>
      <c r="G7" s="442"/>
      <c r="H7" s="443"/>
      <c r="I7" s="444"/>
    </row>
    <row r="8" spans="1:10" x14ac:dyDescent="0.25">
      <c r="A8" s="283" t="s">
        <v>94</v>
      </c>
      <c r="B8" s="284">
        <v>1.5</v>
      </c>
      <c r="C8" s="285">
        <v>4.49</v>
      </c>
      <c r="D8" s="286">
        <v>3.45</v>
      </c>
      <c r="E8" s="445" t="s">
        <v>95</v>
      </c>
      <c r="F8" s="446"/>
      <c r="G8" s="447"/>
      <c r="H8" s="448"/>
      <c r="I8" s="449"/>
      <c r="J8" s="287">
        <f t="shared" ref="J8:J13" si="0">D8/100</f>
        <v>3.4500000000000003E-2</v>
      </c>
    </row>
    <row r="9" spans="1:10" x14ac:dyDescent="0.25">
      <c r="A9" s="288" t="s">
        <v>96</v>
      </c>
      <c r="B9" s="289">
        <v>0.3</v>
      </c>
      <c r="C9" s="290">
        <v>0.82</v>
      </c>
      <c r="D9" s="291">
        <v>0.48</v>
      </c>
      <c r="E9" s="450" t="s">
        <v>97</v>
      </c>
      <c r="F9" s="451"/>
      <c r="G9" s="452"/>
      <c r="H9" s="453"/>
      <c r="I9" s="454"/>
      <c r="J9" s="292">
        <f t="shared" si="0"/>
        <v>4.7999999999999996E-3</v>
      </c>
    </row>
    <row r="10" spans="1:10" x14ac:dyDescent="0.25">
      <c r="A10" s="293" t="s">
        <v>98</v>
      </c>
      <c r="B10" s="294">
        <v>0.56000000000000005</v>
      </c>
      <c r="C10" s="295">
        <v>0.89</v>
      </c>
      <c r="D10" s="296">
        <v>0.85</v>
      </c>
      <c r="E10" s="455" t="s">
        <v>99</v>
      </c>
      <c r="F10" s="456"/>
      <c r="G10" s="457"/>
      <c r="H10" s="458"/>
      <c r="I10" s="459"/>
      <c r="J10" s="297">
        <f t="shared" si="0"/>
        <v>8.5000000000000006E-3</v>
      </c>
    </row>
    <row r="11" spans="1:10" x14ac:dyDescent="0.25">
      <c r="A11" s="298" t="s">
        <v>100</v>
      </c>
      <c r="B11" s="299">
        <v>0.85</v>
      </c>
      <c r="C11" s="300">
        <v>1.1100000000000001</v>
      </c>
      <c r="D11" s="301">
        <v>0.85</v>
      </c>
      <c r="E11" s="460" t="s">
        <v>101</v>
      </c>
      <c r="F11" s="461"/>
      <c r="G11" s="462"/>
      <c r="H11" s="463"/>
      <c r="I11" s="464"/>
      <c r="J11" s="302">
        <f t="shared" si="0"/>
        <v>8.5000000000000006E-3</v>
      </c>
    </row>
    <row r="12" spans="1:10" x14ac:dyDescent="0.25">
      <c r="A12" s="303" t="s">
        <v>102</v>
      </c>
      <c r="B12" s="304">
        <v>3.5</v>
      </c>
      <c r="C12" s="305">
        <v>6.22</v>
      </c>
      <c r="D12" s="306">
        <v>5.1100000000000003</v>
      </c>
      <c r="E12" s="465" t="s">
        <v>103</v>
      </c>
      <c r="F12" s="466"/>
      <c r="G12" s="467"/>
      <c r="H12" s="468"/>
      <c r="I12" s="469"/>
      <c r="J12" s="307">
        <f t="shared" si="0"/>
        <v>5.1100000000000007E-2</v>
      </c>
    </row>
    <row r="13" spans="1:10" x14ac:dyDescent="0.25">
      <c r="A13" s="308" t="s">
        <v>104</v>
      </c>
      <c r="B13" s="309">
        <v>5.65</v>
      </c>
      <c r="C13" s="310">
        <v>10.65</v>
      </c>
      <c r="D13" s="311">
        <f>I15+I16</f>
        <v>3.65</v>
      </c>
      <c r="E13" s="470" t="s">
        <v>105</v>
      </c>
      <c r="F13" s="471"/>
      <c r="G13" s="472"/>
      <c r="H13" s="473"/>
      <c r="I13" s="474"/>
      <c r="J13" s="312">
        <f t="shared" si="0"/>
        <v>3.6499999999999998E-2</v>
      </c>
    </row>
    <row r="14" spans="1:10" x14ac:dyDescent="0.25">
      <c r="C14" s="313" t="s">
        <v>106</v>
      </c>
      <c r="D14" s="314">
        <f>ROUND(((((1+J8+J9+J10)*(1+J11)*(1+J12)/(1-J13))-1)*100),2)</f>
        <v>15.28</v>
      </c>
    </row>
    <row r="15" spans="1:10" x14ac:dyDescent="0.25">
      <c r="F15" s="475" t="s">
        <v>107</v>
      </c>
      <c r="G15" s="476"/>
      <c r="H15" s="477"/>
      <c r="I15" s="315">
        <v>3.65</v>
      </c>
      <c r="J15" s="316">
        <f>I15/100</f>
        <v>3.6499999999999998E-2</v>
      </c>
    </row>
    <row r="16" spans="1:10" x14ac:dyDescent="0.25">
      <c r="F16" s="478" t="s">
        <v>111</v>
      </c>
      <c r="G16" s="479"/>
      <c r="H16" s="480"/>
      <c r="I16" s="317">
        <v>0</v>
      </c>
    </row>
    <row r="26" spans="5:9" x14ac:dyDescent="0.25">
      <c r="E26" s="481">
        <f>DADOS!C11</f>
        <v>0</v>
      </c>
      <c r="F26" s="481"/>
      <c r="G26" s="481"/>
      <c r="H26" s="481"/>
      <c r="I26" s="481"/>
    </row>
    <row r="27" spans="5:9" x14ac:dyDescent="0.25">
      <c r="E27" s="482">
        <f>DADOS!C12</f>
        <v>0</v>
      </c>
      <c r="F27" s="338"/>
      <c r="G27" s="338"/>
      <c r="H27" s="338"/>
      <c r="I27" s="338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318" t="s">
        <v>0</v>
      </c>
    </row>
    <row r="2" spans="1:9" x14ac:dyDescent="0.25">
      <c r="A2" s="318" t="s">
        <v>16</v>
      </c>
    </row>
    <row r="3" spans="1:9" x14ac:dyDescent="0.25">
      <c r="A3" s="318" t="s">
        <v>17</v>
      </c>
      <c r="B3" s="2" t="str">
        <f>DADOS!C3</f>
        <v>26/08/2025</v>
      </c>
    </row>
    <row r="4" spans="1:9" x14ac:dyDescent="0.25">
      <c r="A4" s="318" t="s">
        <v>18</v>
      </c>
      <c r="B4" s="483">
        <f>DADOS!C7</f>
        <v>0</v>
      </c>
      <c r="C4" s="338"/>
      <c r="D4" s="338"/>
      <c r="E4" s="338"/>
      <c r="F4" s="338"/>
      <c r="G4" s="318" t="s">
        <v>19</v>
      </c>
      <c r="H4" s="484" t="str">
        <f>DADOS!C9</f>
        <v/>
      </c>
      <c r="I4" s="338"/>
    </row>
    <row r="5" spans="1:9" x14ac:dyDescent="0.25">
      <c r="A5" s="318" t="s">
        <v>20</v>
      </c>
      <c r="B5" s="485" t="str">
        <f>DADOS!C8</f>
        <v/>
      </c>
      <c r="C5" s="483" t="s">
        <v>9</v>
      </c>
      <c r="D5" s="318" t="s">
        <v>21</v>
      </c>
      <c r="E5" s="483">
        <f>DADOS!C13</f>
        <v>0</v>
      </c>
      <c r="F5" s="483" t="s">
        <v>9</v>
      </c>
      <c r="G5" s="483" t="s">
        <v>9</v>
      </c>
      <c r="H5" s="318" t="s">
        <v>22</v>
      </c>
      <c r="I5" s="318">
        <f>DADOS!C14</f>
        <v>0</v>
      </c>
    </row>
    <row r="8" spans="1:9" x14ac:dyDescent="0.25">
      <c r="A8" s="319" t="s">
        <v>112</v>
      </c>
      <c r="B8" s="320">
        <v>1.1428</v>
      </c>
      <c r="C8" s="486" t="s">
        <v>113</v>
      </c>
      <c r="D8" s="487"/>
      <c r="E8" s="488"/>
      <c r="F8" s="489"/>
      <c r="G8" s="490"/>
      <c r="H8" s="491"/>
      <c r="I8" s="492"/>
    </row>
    <row r="9" spans="1:9" x14ac:dyDescent="0.25">
      <c r="A9" s="321" t="s">
        <v>114</v>
      </c>
      <c r="B9" s="322">
        <v>0.2</v>
      </c>
      <c r="C9" s="493" t="s">
        <v>115</v>
      </c>
      <c r="D9" s="494"/>
      <c r="E9" s="495"/>
      <c r="F9" s="496"/>
      <c r="G9" s="497"/>
      <c r="H9" s="498"/>
      <c r="I9" s="499"/>
    </row>
    <row r="10" spans="1:9" x14ac:dyDescent="0.25">
      <c r="A10" s="323" t="s">
        <v>116</v>
      </c>
      <c r="B10" s="324">
        <v>0.12</v>
      </c>
      <c r="C10" s="500" t="s">
        <v>117</v>
      </c>
      <c r="D10" s="501"/>
      <c r="E10" s="502"/>
      <c r="F10" s="503"/>
      <c r="G10" s="504"/>
      <c r="H10" s="505"/>
      <c r="I10" s="506"/>
    </row>
    <row r="11" spans="1:9" x14ac:dyDescent="0.25">
      <c r="A11" s="325" t="s">
        <v>118</v>
      </c>
      <c r="B11" s="326">
        <v>0</v>
      </c>
      <c r="C11" s="507" t="s">
        <v>119</v>
      </c>
      <c r="D11" s="508"/>
      <c r="E11" s="509"/>
      <c r="F11" s="510"/>
      <c r="G11" s="511"/>
      <c r="H11" s="512"/>
      <c r="I11" s="513"/>
    </row>
    <row r="12" spans="1:9" x14ac:dyDescent="0.25">
      <c r="A12" s="327" t="s">
        <v>120</v>
      </c>
      <c r="B12" s="328">
        <f>(((1+B8+B9)*(1+B10))/(1-B11))</f>
        <v>2.6239360000000009</v>
      </c>
      <c r="C12" s="338" t="s">
        <v>121</v>
      </c>
      <c r="D12" s="338"/>
      <c r="E12" s="338"/>
      <c r="F12" s="338"/>
      <c r="G12" s="338"/>
      <c r="H12" s="338"/>
      <c r="I12" s="338"/>
    </row>
    <row r="13" spans="1:9" x14ac:dyDescent="0.25">
      <c r="A13" s="329" t="s">
        <v>122</v>
      </c>
      <c r="B13" s="330">
        <f>((1+B10)/(1-B11))</f>
        <v>1.1200000000000001</v>
      </c>
      <c r="C13" s="338" t="s">
        <v>123</v>
      </c>
      <c r="D13" s="338"/>
      <c r="E13" s="338"/>
      <c r="F13" s="338"/>
      <c r="G13" s="338"/>
      <c r="H13" s="338"/>
      <c r="I13" s="338"/>
    </row>
    <row r="23" spans="5:9" x14ac:dyDescent="0.25">
      <c r="E23" s="514">
        <f>DADOS!C11</f>
        <v>0</v>
      </c>
      <c r="F23" s="514"/>
      <c r="G23" s="514"/>
      <c r="H23" s="514"/>
      <c r="I23" s="514"/>
    </row>
    <row r="24" spans="5:9" x14ac:dyDescent="0.25">
      <c r="E24" s="515">
        <f>DADOS!C12</f>
        <v>0</v>
      </c>
      <c r="F24" s="338"/>
      <c r="G24" s="338"/>
      <c r="H24" s="338"/>
      <c r="I24" s="338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defaultRowHeight="15" x14ac:dyDescent="0.25"/>
  <sheetData>
    <row r="1" spans="1:1" x14ac:dyDescent="0.25">
      <c r="A1" s="331">
        <f>'BDI Principal'!D14</f>
        <v>20.7</v>
      </c>
    </row>
    <row r="2" spans="1:1" x14ac:dyDescent="0.25">
      <c r="A2" s="332">
        <f>'BDI Diferenciado'!D14</f>
        <v>15.28</v>
      </c>
    </row>
    <row r="3" spans="1:1" x14ac:dyDescent="0.25">
      <c r="A3" s="333">
        <f>'BDI (Fator K e TRDE)'!B12</f>
        <v>2.6239360000000009</v>
      </c>
    </row>
    <row r="4" spans="1:1" x14ac:dyDescent="0.25">
      <c r="A4" s="334">
        <f>'BDI (Fator K e TRDE)'!B13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Orçamento</vt:lpstr>
      <vt:lpstr>Cronograma</vt:lpstr>
      <vt:lpstr>BDI Principal</vt:lpstr>
      <vt:lpstr>BDI Diferenciado</vt:lpstr>
      <vt:lpstr>BDI (Fator K e TRDE)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Thales Martins de Oliveira Gomes</cp:lastModifiedBy>
  <dcterms:created xsi:type="dcterms:W3CDTF">2025-08-26T16:56:38Z</dcterms:created>
  <dcterms:modified xsi:type="dcterms:W3CDTF">2025-08-26T17:13:17Z</dcterms:modified>
</cp:coreProperties>
</file>