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077.2023 - Muro de Contenção Centenário\Esclarecimento e Retificação 02\"/>
    </mc:Choice>
  </mc:AlternateContent>
  <xr:revisionPtr revIDLastSave="0" documentId="8_{B52779F9-FBF8-48F4-9417-4E261B15052E}" xr6:coauthVersionLast="47" xr6:coauthVersionMax="47" xr10:uidLastSave="{00000000-0000-0000-0000-000000000000}"/>
  <workbookProtection lockStructure="1"/>
  <bookViews>
    <workbookView xWindow="5190" yWindow="3150" windowWidth="21600" windowHeight="11385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J12" i="4"/>
  <c r="J11" i="4"/>
  <c r="J10" i="4"/>
  <c r="J9" i="4"/>
  <c r="J8" i="4"/>
  <c r="I5" i="4"/>
  <c r="E5" i="4"/>
  <c r="B5" i="4"/>
  <c r="H4" i="4"/>
  <c r="B4" i="4"/>
  <c r="B3" i="4"/>
  <c r="J12" i="3"/>
  <c r="J11" i="3"/>
  <c r="J10" i="3"/>
  <c r="J9" i="3"/>
  <c r="J8" i="3"/>
  <c r="I5" i="3"/>
  <c r="E5" i="3"/>
  <c r="B5" i="3"/>
  <c r="H4" i="3"/>
  <c r="B4" i="3"/>
  <c r="B3" i="3"/>
  <c r="E44" i="2"/>
  <c r="E43" i="2"/>
  <c r="I5" i="2"/>
  <c r="E5" i="2"/>
  <c r="B5" i="2"/>
  <c r="H4" i="2"/>
  <c r="B4" i="2"/>
  <c r="B3" i="2"/>
  <c r="D14" i="5" l="1"/>
  <c r="A2" i="7" s="1"/>
  <c r="D14" i="4"/>
  <c r="D13" i="4"/>
  <c r="J13" i="4" s="1"/>
  <c r="I30" i="2" l="1"/>
  <c r="J30" i="2" s="1"/>
  <c r="K30" i="2" s="1"/>
  <c r="I28" i="2"/>
  <c r="J28" i="2" s="1"/>
  <c r="K28" i="2" s="1"/>
  <c r="I24" i="2"/>
  <c r="J24" i="2" s="1"/>
  <c r="K24" i="2" s="1"/>
  <c r="I18" i="2"/>
  <c r="J18" i="2" s="1"/>
  <c r="K18" i="2" s="1"/>
  <c r="I10" i="2"/>
  <c r="J10" i="2" s="1"/>
  <c r="K10" i="2" s="1"/>
  <c r="I19" i="2"/>
  <c r="J19" i="2" s="1"/>
  <c r="K19" i="2" s="1"/>
  <c r="I13" i="2"/>
  <c r="J13" i="2" s="1"/>
  <c r="K13" i="2" s="1"/>
  <c r="K12" i="2" s="1"/>
  <c r="C9" i="3" s="1"/>
  <c r="I32" i="2"/>
  <c r="J32" i="2" s="1"/>
  <c r="K32" i="2" s="1"/>
  <c r="I26" i="2"/>
  <c r="J26" i="2" s="1"/>
  <c r="K26" i="2" s="1"/>
  <c r="I22" i="2"/>
  <c r="J22" i="2" s="1"/>
  <c r="K22" i="2" s="1"/>
  <c r="I20" i="2"/>
  <c r="J20" i="2" s="1"/>
  <c r="K20" i="2" s="1"/>
  <c r="I16" i="2"/>
  <c r="J16" i="2" s="1"/>
  <c r="K16" i="2" s="1"/>
  <c r="I25" i="2"/>
  <c r="J25" i="2" s="1"/>
  <c r="K25" i="2" s="1"/>
  <c r="I15" i="2"/>
  <c r="J15" i="2" s="1"/>
  <c r="K15" i="2" s="1"/>
  <c r="A1" i="7"/>
  <c r="I27" i="2"/>
  <c r="J27" i="2" s="1"/>
  <c r="K27" i="2" s="1"/>
  <c r="I23" i="2"/>
  <c r="J23" i="2" s="1"/>
  <c r="K23" i="2" s="1"/>
  <c r="I17" i="2"/>
  <c r="J17" i="2" s="1"/>
  <c r="K17" i="2" s="1"/>
  <c r="I9" i="2"/>
  <c r="J9" i="2" s="1"/>
  <c r="K9" i="2" s="1"/>
  <c r="K8" i="2" s="1"/>
  <c r="I31" i="2"/>
  <c r="J31" i="2" s="1"/>
  <c r="K31" i="2" s="1"/>
  <c r="I11" i="2"/>
  <c r="J11" i="2" s="1"/>
  <c r="K11" i="2" s="1"/>
  <c r="G9" i="3" l="1"/>
  <c r="E9" i="3"/>
  <c r="I9" i="3"/>
  <c r="K14" i="2"/>
  <c r="C10" i="3" s="1"/>
  <c r="K21" i="2"/>
  <c r="C11" i="3" s="1"/>
  <c r="C8" i="3"/>
  <c r="K29" i="2"/>
  <c r="C12" i="3" s="1"/>
  <c r="G12" i="3" l="1"/>
  <c r="E12" i="3"/>
  <c r="I12" i="3"/>
  <c r="J33" i="2"/>
  <c r="C13" i="3"/>
  <c r="G8" i="3"/>
  <c r="E8" i="3"/>
  <c r="I8" i="3"/>
  <c r="H13" i="3" s="1"/>
  <c r="G10" i="3"/>
  <c r="I10" i="3"/>
  <c r="E10" i="3"/>
  <c r="K10" i="3" s="1"/>
  <c r="K9" i="3"/>
  <c r="G11" i="3"/>
  <c r="I11" i="3"/>
  <c r="E11" i="3"/>
  <c r="K11" i="3" s="1"/>
  <c r="F13" i="3" l="1"/>
  <c r="K12" i="3"/>
  <c r="K8" i="3"/>
  <c r="K13" i="3" s="1"/>
  <c r="J13" i="3" s="1"/>
  <c r="D13" i="3"/>
</calcChain>
</file>

<file path=xl/sharedStrings.xml><?xml version="1.0" encoding="utf-8"?>
<sst xmlns="http://schemas.openxmlformats.org/spreadsheetml/2006/main" count="258" uniqueCount="140">
  <si>
    <t>Prefeitura Municipal de Jaraguá do Sul - SC</t>
  </si>
  <si>
    <t>SAMAE - Serviço Autônomo Municipal de Água e Esgoto</t>
  </si>
  <si>
    <t>Data do documento:</t>
  </si>
  <si>
    <t>24/05/2023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</si>
  <si>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</si>
  <si>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</si>
  <si>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</si>
  <si>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</si>
  <si>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</si>
  <si>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</si>
  <si>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</si>
  <si>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</si>
  <si>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</si>
  <si>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</si>
  <si>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</si>
  <si>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</si>
  <si>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OBRA DE CONSTRUÇÃO EM MURO DE CONTENÇÃO EM CONCRETO TERRENO NOVA ETE CENTENÁRIO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</si>
  <si>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</si>
  <si>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</si>
  <si>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</si>
  <si>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</si>
  <si>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</si>
  <si>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</si>
  <si>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</si>
  <si>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</si>
  <si>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</si>
  <si>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</si>
  <si>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</si>
  <si>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</si>
  <si>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</si>
  <si>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</si>
  <si>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</si>
  <si>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</si>
  <si>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</si>
  <si>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</si>
  <si>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</si>
  <si>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</si>
  <si>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</si>
  <si>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EXECUÇÃO DE CENTRAL DE ARMADURA EM CANTEIRO DE OBRA, NÃO INCLUSO MOBILIÁRIO E EQUIPAMENTOS. AF_04/2016</t>
  </si>
  <si>
    <t>M2</t>
  </si>
  <si>
    <t>1.2</t>
  </si>
  <si>
    <t>LOCACAO DE CONTAINER 2,30 X 6,00 M, ALT. 2,50 M, PARA ESCRITORIO, SEM DIVISORIAS INTERNAS E SEM SANITARIO (NAO INCLUI MOBILIZACAO/DESMOBILIZACAO)</t>
  </si>
  <si>
    <t xml:space="preserve">MES   </t>
  </si>
  <si>
    <t>1.3</t>
  </si>
  <si>
    <t>LOCAÇÃO E LIMPEZA DE BANHEIRO QUÍMICO - MENSAL</t>
  </si>
  <si>
    <t>UN</t>
  </si>
  <si>
    <t>2</t>
  </si>
  <si>
    <t>ADMINISTRAÇÃO LOCAL</t>
  </si>
  <si>
    <t>2.1</t>
  </si>
  <si>
    <t>ENGENHEIRO CIVIL JUNIOR</t>
  </si>
  <si>
    <t xml:space="preserve">H     </t>
  </si>
  <si>
    <t>3</t>
  </si>
  <si>
    <t>INFRAESTRUTURA</t>
  </si>
  <si>
    <t>3.1</t>
  </si>
  <si>
    <t>LASTRO COM MATERIAL GRANULAR, APLICAÇÃO EM BLOCOS DE COROAMENTO, ESPESSURA DE *5 CM*. AF_08/2017</t>
  </si>
  <si>
    <t>M3</t>
  </si>
  <si>
    <t>3.2</t>
  </si>
  <si>
    <t>ESCAVAÇÃO MECANIZADA PARA BLOCO DE COROAMENTO OU SAPATA COM RETROESCAVADEIRA (INCLUINDO ESCAVAÇÃO PARA COLOCAÇÃO DE FÔRMAS). AF_06/2017</t>
  </si>
  <si>
    <t>3.3</t>
  </si>
  <si>
    <t>FABRICAÇÃO, MONTAGEM E DESMONTAGEM DE FÔRMA PARA SAPATA, EM MADEIRA SERRADA, E=25 MM, 4 UTILIZAÇÕES. AF_06/2017</t>
  </si>
  <si>
    <t>3.4</t>
  </si>
  <si>
    <t>CONCRETAGEM DE BLOCOS DE COROAMENTO E VIGAS BALDRAMES, FCK 30 MPA, COM USO DE BOMBA – LANÇAMENTO, ADENSAMENTO E ACABAMENTO. AF_06/2017</t>
  </si>
  <si>
    <t>3.5</t>
  </si>
  <si>
    <t>ARMAÇÃO DE BLOCO, VIGA BALDRAME OU SAPATA UTILIZANDO AÇO CA-50 DE 8 MM - MONTAGEM. AF_06/2017</t>
  </si>
  <si>
    <t>KG</t>
  </si>
  <si>
    <t>3.6</t>
  </si>
  <si>
    <t>ARMAÇÃO DE BLOCO, VIGA BALDRAME OU SAPATA UTILIZANDO AÇO CA-50 DE 10 MM - MONTAGEM. AF_06/2017</t>
  </si>
  <si>
    <t>4</t>
  </si>
  <si>
    <t>SUPRAESTRUTURA</t>
  </si>
  <si>
    <t>4.1</t>
  </si>
  <si>
    <t>MONTAGEM E DESMONTAGEM DE FÔRMA DE PILARES RETANGULARES E ESTRUTURAS SIMILARES, PÉ-DIREITO DUPLO, EM CHAPA DE MADEIRA COMPENSADA RESINADA, 4 UTILIZAÇÕES. AF_09/2020</t>
  </si>
  <si>
    <t>4.2</t>
  </si>
  <si>
    <t>CONCRETAGEM DE PILARES E PILARES PAREDES, FCK = 30 MPA, COM USO DE BOMBA - LANÇAMENTO, ADENSAMENTO E ACABAMENTO. AF_02/2022</t>
  </si>
  <si>
    <t>M³</t>
  </si>
  <si>
    <t>4.3</t>
  </si>
  <si>
    <t>ARMAÇÃO DE PILAR OU VIGA DE ESTRUTURA CONVENCIONAL DE CONCRETO ARMADO UTILIZANDO AÇO CA-60 DE 5,0 MM - MONTAGEM. AF_06/2022</t>
  </si>
  <si>
    <t>4.4</t>
  </si>
  <si>
    <t>ARMAÇÃO DE CORTINA DE CONTENÇÃO EM CONCRETO ARMADO, COM AÇO CA-50 DE 8 MM - MONTAGEM. AF_07/2019</t>
  </si>
  <si>
    <t>4.5</t>
  </si>
  <si>
    <t>ARMAÇÃO DE CORTINA DE CONTENÇÃO EM CONCRETO ARMADO, COM AÇO CA-50 DE 10 MM - MONTAGEM. AF_07/2019</t>
  </si>
  <si>
    <t>4.6</t>
  </si>
  <si>
    <t>ARMAÇÃO DE CORTINA DE CONTENÇÃO EM CONCRETO ARMADO, COM AÇO CA-50 DE 12,5 MM - MONTAGEM. AF_07/2019</t>
  </si>
  <si>
    <t>4.7</t>
  </si>
  <si>
    <t>ARMAÇÃO DE CORTINA DE CONTENÇÃO EM CONCRETO ARMADO, COM AÇO CA-50 DE 16 MM - MONTAGEM. AF_07/2019</t>
  </si>
  <si>
    <t>5</t>
  </si>
  <si>
    <t>IMPERMEABILIZAÇÃO E DRENAGEM DO MURO</t>
  </si>
  <si>
    <t>5.1</t>
  </si>
  <si>
    <t>IMPERMEABILIZAÇÃO DE SUPERFÍCIE COM MANTA ASFÁLTICA, UMA CAMADA, INCLUSIVE APLICAÇÃO DE PRIMER ASFÁLTICO, E=3MM. AF_06/2018</t>
  </si>
  <si>
    <t>5.2</t>
  </si>
  <si>
    <t>DRENO PROFUNDO (SEÇÃO 0,50 X 1,50 M), COM TUBO DE PVC CORRUGADO RÍGIDO PERFURADO, DN 100 MM, ENCHIMENTO COM BRITA, ENVOLVIDO COM MANTA GEOTÊXTIL. AF_07/2021</t>
  </si>
  <si>
    <t>M</t>
  </si>
  <si>
    <t>5.3</t>
  </si>
  <si>
    <t>MANTA GEOTEXTIL TECIDO DE LAMINETES DE POLIPROPILENO, RESISTENCIA A TRACAO = *25* KN/M</t>
  </si>
  <si>
    <t xml:space="preserve">M2    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</si>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</sst>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625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32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4" fontId="29" fillId="2" borderId="1" xfId="0" applyNumberFormat="1" applyFont="1" applyFill="1" applyBorder="1" applyAlignment="1" applyProtection="1">
      <alignment horizontal="right" vertical="top"/>
      <protection locked="0"/>
    </xf>
    <xf numFmtId="170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2" borderId="1" xfId="0" applyNumberFormat="1" applyFont="1" applyFill="1" applyBorder="1" applyAlignment="1" applyProtection="1">
      <alignment horizontal="right" vertical="top"/>
      <protection locked="0"/>
    </xf>
    <xf numFmtId="170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4" fontId="53" fillId="2" borderId="1" xfId="0" applyNumberFormat="1" applyFont="1" applyFill="1" applyBorder="1" applyAlignment="1" applyProtection="1">
      <alignment horizontal="right" vertical="top"/>
      <protection locked="0"/>
    </xf>
    <xf numFmtId="170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3" borderId="1" xfId="0" applyFont="1" applyFill="1" applyBorder="1" applyAlignment="1">
      <alignment horizontal="left"/>
    </xf>
    <xf numFmtId="0" fontId="66" fillId="3" borderId="1" xfId="0" applyFont="1" applyFill="1" applyBorder="1" applyAlignment="1">
      <alignment horizontal="left"/>
    </xf>
    <xf numFmtId="0" fontId="67" fillId="3" borderId="1" xfId="0" applyFont="1" applyFill="1" applyBorder="1" applyAlignment="1">
      <alignment horizontal="left"/>
    </xf>
    <xf numFmtId="4" fontId="68" fillId="3" borderId="1" xfId="0" applyNumberFormat="1" applyFont="1" applyFill="1" applyBorder="1" applyAlignment="1">
      <alignment horizontal="right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4" fontId="77" fillId="2" borderId="1" xfId="0" applyNumberFormat="1" applyFont="1" applyFill="1" applyBorder="1" applyAlignment="1" applyProtection="1">
      <alignment horizontal="right" vertical="top"/>
      <protection locked="0"/>
    </xf>
    <xf numFmtId="170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3" borderId="1" xfId="0" applyFont="1" applyFill="1" applyBorder="1" applyAlignment="1">
      <alignment horizontal="left"/>
    </xf>
    <xf numFmtId="0" fontId="90" fillId="3" borderId="1" xfId="0" applyFont="1" applyFill="1" applyBorder="1" applyAlignment="1">
      <alignment horizontal="left"/>
    </xf>
    <xf numFmtId="0" fontId="91" fillId="3" borderId="1" xfId="0" applyFont="1" applyFill="1" applyBorder="1" applyAlignment="1">
      <alignment horizontal="left"/>
    </xf>
    <xf numFmtId="4" fontId="92" fillId="3" borderId="1" xfId="0" applyNumberFormat="1" applyFont="1" applyFill="1" applyBorder="1" applyAlignment="1">
      <alignment horizontal="right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4" fontId="101" fillId="2" borderId="1" xfId="0" applyNumberFormat="1" applyFont="1" applyFill="1" applyBorder="1" applyAlignment="1" applyProtection="1">
      <alignment horizontal="right" vertical="top"/>
      <protection locked="0"/>
    </xf>
    <xf numFmtId="170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4" fontId="113" fillId="2" borderId="1" xfId="0" applyNumberFormat="1" applyFont="1" applyFill="1" applyBorder="1" applyAlignment="1" applyProtection="1">
      <alignment horizontal="right" vertical="top"/>
      <protection locked="0"/>
    </xf>
    <xf numFmtId="170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4" fontId="125" fillId="2" borderId="1" xfId="0" applyNumberFormat="1" applyFont="1" applyFill="1" applyBorder="1" applyAlignment="1" applyProtection="1">
      <alignment horizontal="right" vertical="top"/>
      <protection locked="0"/>
    </xf>
    <xf numFmtId="170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2" borderId="1" xfId="0" applyNumberFormat="1" applyFont="1" applyFill="1" applyBorder="1" applyAlignment="1" applyProtection="1">
      <alignment horizontal="right" vertical="top"/>
      <protection locked="0"/>
    </xf>
    <xf numFmtId="170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4" fontId="149" fillId="2" borderId="1" xfId="0" applyNumberFormat="1" applyFont="1" applyFill="1" applyBorder="1" applyAlignment="1" applyProtection="1">
      <alignment horizontal="right" vertical="top"/>
      <protection locked="0"/>
    </xf>
    <xf numFmtId="170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4" fontId="161" fillId="2" borderId="1" xfId="0" applyNumberFormat="1" applyFont="1" applyFill="1" applyBorder="1" applyAlignment="1" applyProtection="1">
      <alignment horizontal="right" vertical="top"/>
      <protection locked="0"/>
    </xf>
    <xf numFmtId="170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3" borderId="1" xfId="0" applyFont="1" applyFill="1" applyBorder="1" applyAlignment="1">
      <alignment horizontal="left"/>
    </xf>
    <xf numFmtId="0" fontId="174" fillId="3" borderId="1" xfId="0" applyFont="1" applyFill="1" applyBorder="1" applyAlignment="1">
      <alignment horizontal="left"/>
    </xf>
    <xf numFmtId="0" fontId="175" fillId="3" borderId="1" xfId="0" applyFont="1" applyFill="1" applyBorder="1" applyAlignment="1">
      <alignment horizontal="left"/>
    </xf>
    <xf numFmtId="4" fontId="176" fillId="3" borderId="1" xfId="0" applyNumberFormat="1" applyFont="1" applyFill="1" applyBorder="1" applyAlignment="1">
      <alignment horizontal="right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2" borderId="1" xfId="0" applyNumberFormat="1" applyFont="1" applyFill="1" applyBorder="1" applyAlignment="1" applyProtection="1">
      <alignment horizontal="right" vertical="top"/>
      <protection locked="0"/>
    </xf>
    <xf numFmtId="170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4" fontId="197" fillId="2" borderId="1" xfId="0" applyNumberFormat="1" applyFont="1" applyFill="1" applyBorder="1" applyAlignment="1" applyProtection="1">
      <alignment horizontal="right" vertical="top"/>
      <protection locked="0"/>
    </xf>
    <xf numFmtId="170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4" fontId="209" fillId="2" borderId="1" xfId="0" applyNumberFormat="1" applyFont="1" applyFill="1" applyBorder="1" applyAlignment="1" applyProtection="1">
      <alignment horizontal="right" vertical="top"/>
      <protection locked="0"/>
    </xf>
    <xf numFmtId="170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4" fontId="221" fillId="2" borderId="1" xfId="0" applyNumberFormat="1" applyFont="1" applyFill="1" applyBorder="1" applyAlignment="1" applyProtection="1">
      <alignment horizontal="right" vertical="top"/>
      <protection locked="0"/>
    </xf>
    <xf numFmtId="170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2" borderId="1" xfId="0" applyNumberFormat="1" applyFont="1" applyFill="1" applyBorder="1" applyAlignment="1" applyProtection="1">
      <alignment horizontal="right" vertical="top"/>
      <protection locked="0"/>
    </xf>
    <xf numFmtId="170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4" fontId="245" fillId="2" borderId="1" xfId="0" applyNumberFormat="1" applyFont="1" applyFill="1" applyBorder="1" applyAlignment="1" applyProtection="1">
      <alignment horizontal="right" vertical="top"/>
      <protection locked="0"/>
    </xf>
    <xf numFmtId="170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4" fontId="257" fillId="2" borderId="1" xfId="0" applyNumberFormat="1" applyFont="1" applyFill="1" applyBorder="1" applyAlignment="1" applyProtection="1">
      <alignment horizontal="right" vertical="top"/>
      <protection locked="0"/>
    </xf>
    <xf numFmtId="170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3" borderId="1" xfId="0" applyFont="1" applyFill="1" applyBorder="1" applyAlignment="1">
      <alignment horizontal="left"/>
    </xf>
    <xf numFmtId="0" fontId="270" fillId="3" borderId="1" xfId="0" applyFont="1" applyFill="1" applyBorder="1" applyAlignment="1">
      <alignment horizontal="left"/>
    </xf>
    <xf numFmtId="0" fontId="271" fillId="3" borderId="1" xfId="0" applyFont="1" applyFill="1" applyBorder="1" applyAlignment="1">
      <alignment horizontal="left"/>
    </xf>
    <xf numFmtId="4" fontId="272" fillId="3" borderId="1" xfId="0" applyNumberFormat="1" applyFont="1" applyFill="1" applyBorder="1" applyAlignment="1">
      <alignment horizontal="right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2" borderId="1" xfId="0" applyNumberFormat="1" applyFont="1" applyFill="1" applyBorder="1" applyAlignment="1" applyProtection="1">
      <alignment horizontal="right" vertical="top"/>
      <protection locked="0"/>
    </xf>
    <xf numFmtId="170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4" fontId="293" fillId="2" borderId="1" xfId="0" applyNumberFormat="1" applyFont="1" applyFill="1" applyBorder="1" applyAlignment="1" applyProtection="1">
      <alignment horizontal="right" vertical="top"/>
      <protection locked="0"/>
    </xf>
    <xf numFmtId="170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4" fontId="305" fillId="2" borderId="1" xfId="0" applyNumberFormat="1" applyFont="1" applyFill="1" applyBorder="1" applyAlignment="1" applyProtection="1">
      <alignment horizontal="right" vertical="top"/>
      <protection locked="0"/>
    </xf>
    <xf numFmtId="170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0" fontId="309" fillId="0" borderId="0" xfId="0" applyFont="1"/>
    <xf numFmtId="0" fontId="316" fillId="0" borderId="0" xfId="0" applyFont="1" applyAlignment="1">
      <alignment horizontal="left" vertical="top"/>
    </xf>
    <xf numFmtId="0" fontId="319" fillId="3" borderId="1" xfId="0" applyFont="1" applyFill="1" applyBorder="1" applyAlignment="1">
      <alignment horizontal="left"/>
    </xf>
    <xf numFmtId="0" fontId="320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0" fontId="330" fillId="0" borderId="1" xfId="0" applyFont="1" applyBorder="1" applyAlignment="1">
      <alignment horizontal="left" vertical="top"/>
    </xf>
    <xf numFmtId="0" fontId="331" fillId="0" borderId="1" xfId="0" applyFont="1" applyBorder="1" applyAlignment="1">
      <alignment horizontal="left" vertical="top" wrapText="1"/>
    </xf>
    <xf numFmtId="4" fontId="332" fillId="2" borderId="1" xfId="0" applyNumberFormat="1" applyFont="1" applyFill="1" applyBorder="1" applyAlignment="1" applyProtection="1">
      <alignment horizontal="right" vertical="top"/>
      <protection locked="0"/>
    </xf>
    <xf numFmtId="4" fontId="333" fillId="0" borderId="1" xfId="0" applyNumberFormat="1" applyFont="1" applyBorder="1" applyAlignment="1">
      <alignment horizontal="right" vertical="top"/>
    </xf>
    <xf numFmtId="4" fontId="334" fillId="2" borderId="1" xfId="0" applyNumberFormat="1" applyFont="1" applyFill="1" applyBorder="1" applyAlignment="1" applyProtection="1">
      <alignment horizontal="right" vertical="top"/>
      <protection locked="0"/>
    </xf>
    <xf numFmtId="4" fontId="335" fillId="0" borderId="1" xfId="0" applyNumberFormat="1" applyFont="1" applyBorder="1" applyAlignment="1">
      <alignment horizontal="right" vertical="top"/>
    </xf>
    <xf numFmtId="4" fontId="336" fillId="2" borderId="1" xfId="0" applyNumberFormat="1" applyFont="1" applyFill="1" applyBorder="1" applyAlignment="1" applyProtection="1">
      <alignment horizontal="right" vertical="top"/>
      <protection locked="0"/>
    </xf>
    <xf numFmtId="4" fontId="337" fillId="0" borderId="1" xfId="0" applyNumberFormat="1" applyFont="1" applyBorder="1" applyAlignment="1">
      <alignment horizontal="right" vertical="top"/>
    </xf>
    <xf numFmtId="4" fontId="338" fillId="3" borderId="1" xfId="0" applyNumberFormat="1" applyFont="1" applyFill="1" applyBorder="1" applyAlignment="1">
      <alignment horizontal="right" vertical="top"/>
    </xf>
    <xf numFmtId="4" fontId="339" fillId="3" borderId="1" xfId="0" applyNumberFormat="1" applyFont="1" applyFill="1" applyBorder="1" applyAlignment="1">
      <alignment horizontal="right" vertical="top"/>
    </xf>
    <xf numFmtId="0" fontId="340" fillId="0" borderId="1" xfId="0" applyFont="1" applyBorder="1" applyAlignment="1">
      <alignment horizontal="left" vertical="top"/>
    </xf>
    <xf numFmtId="0" fontId="341" fillId="0" borderId="1" xfId="0" applyFont="1" applyBorder="1" applyAlignment="1">
      <alignment horizontal="left" vertical="top" wrapText="1"/>
    </xf>
    <xf numFmtId="4" fontId="342" fillId="2" borderId="1" xfId="0" applyNumberFormat="1" applyFont="1" applyFill="1" applyBorder="1" applyAlignment="1" applyProtection="1">
      <alignment horizontal="right" vertical="top"/>
      <protection locked="0"/>
    </xf>
    <xf numFmtId="4" fontId="343" fillId="0" borderId="1" xfId="0" applyNumberFormat="1" applyFont="1" applyBorder="1" applyAlignment="1">
      <alignment horizontal="right" vertical="top"/>
    </xf>
    <xf numFmtId="4" fontId="344" fillId="2" borderId="1" xfId="0" applyNumberFormat="1" applyFont="1" applyFill="1" applyBorder="1" applyAlignment="1" applyProtection="1">
      <alignment horizontal="right" vertical="top"/>
      <protection locked="0"/>
    </xf>
    <xf numFmtId="4" fontId="345" fillId="0" borderId="1" xfId="0" applyNumberFormat="1" applyFont="1" applyBorder="1" applyAlignment="1">
      <alignment horizontal="right" vertical="top"/>
    </xf>
    <xf numFmtId="4" fontId="346" fillId="2" borderId="1" xfId="0" applyNumberFormat="1" applyFont="1" applyFill="1" applyBorder="1" applyAlignment="1" applyProtection="1">
      <alignment horizontal="right" vertical="top"/>
      <protection locked="0"/>
    </xf>
    <xf numFmtId="4" fontId="347" fillId="0" borderId="1" xfId="0" applyNumberFormat="1" applyFont="1" applyBorder="1" applyAlignment="1">
      <alignment horizontal="right" vertical="top"/>
    </xf>
    <xf numFmtId="4" fontId="348" fillId="3" borderId="1" xfId="0" applyNumberFormat="1" applyFont="1" applyFill="1" applyBorder="1" applyAlignment="1">
      <alignment horizontal="right" vertical="top"/>
    </xf>
    <xf numFmtId="4" fontId="349" fillId="3" borderId="1" xfId="0" applyNumberFormat="1" applyFont="1" applyFill="1" applyBorder="1" applyAlignment="1">
      <alignment horizontal="right" vertical="top"/>
    </xf>
    <xf numFmtId="0" fontId="350" fillId="0" borderId="1" xfId="0" applyFont="1" applyBorder="1" applyAlignment="1">
      <alignment horizontal="left" vertical="top"/>
    </xf>
    <xf numFmtId="0" fontId="351" fillId="0" borderId="1" xfId="0" applyFont="1" applyBorder="1" applyAlignment="1">
      <alignment horizontal="left" vertical="top" wrapText="1"/>
    </xf>
    <xf numFmtId="4" fontId="352" fillId="2" borderId="1" xfId="0" applyNumberFormat="1" applyFont="1" applyFill="1" applyBorder="1" applyAlignment="1" applyProtection="1">
      <alignment horizontal="right" vertical="top"/>
      <protection locked="0"/>
    </xf>
    <xf numFmtId="4" fontId="353" fillId="0" borderId="1" xfId="0" applyNumberFormat="1" applyFont="1" applyBorder="1" applyAlignment="1">
      <alignment horizontal="right" vertical="top"/>
    </xf>
    <xf numFmtId="4" fontId="354" fillId="2" borderId="1" xfId="0" applyNumberFormat="1" applyFont="1" applyFill="1" applyBorder="1" applyAlignment="1" applyProtection="1">
      <alignment horizontal="right" vertical="top"/>
      <protection locked="0"/>
    </xf>
    <xf numFmtId="4" fontId="355" fillId="0" borderId="1" xfId="0" applyNumberFormat="1" applyFont="1" applyBorder="1" applyAlignment="1">
      <alignment horizontal="right" vertical="top"/>
    </xf>
    <xf numFmtId="4" fontId="356" fillId="2" borderId="1" xfId="0" applyNumberFormat="1" applyFont="1" applyFill="1" applyBorder="1" applyAlignment="1" applyProtection="1">
      <alignment horizontal="right" vertical="top"/>
      <protection locked="0"/>
    </xf>
    <xf numFmtId="4" fontId="357" fillId="0" borderId="1" xfId="0" applyNumberFormat="1" applyFont="1" applyBorder="1" applyAlignment="1">
      <alignment horizontal="right" vertical="top"/>
    </xf>
    <xf numFmtId="4" fontId="358" fillId="3" borderId="1" xfId="0" applyNumberFormat="1" applyFont="1" applyFill="1" applyBorder="1" applyAlignment="1">
      <alignment horizontal="right" vertical="top"/>
    </xf>
    <xf numFmtId="4" fontId="359" fillId="3" borderId="1" xfId="0" applyNumberFormat="1" applyFont="1" applyFill="1" applyBorder="1" applyAlignment="1">
      <alignment horizontal="right" vertical="top"/>
    </xf>
    <xf numFmtId="0" fontId="360" fillId="0" borderId="1" xfId="0" applyFont="1" applyBorder="1" applyAlignment="1">
      <alignment horizontal="left" vertical="top"/>
    </xf>
    <xf numFmtId="0" fontId="361" fillId="0" borderId="1" xfId="0" applyFont="1" applyBorder="1" applyAlignment="1">
      <alignment horizontal="left" vertical="top" wrapText="1"/>
    </xf>
    <xf numFmtId="4" fontId="362" fillId="2" borderId="1" xfId="0" applyNumberFormat="1" applyFont="1" applyFill="1" applyBorder="1" applyAlignment="1" applyProtection="1">
      <alignment horizontal="right" vertical="top"/>
      <protection locked="0"/>
    </xf>
    <xf numFmtId="4" fontId="363" fillId="0" borderId="1" xfId="0" applyNumberFormat="1" applyFont="1" applyBorder="1" applyAlignment="1">
      <alignment horizontal="right" vertical="top"/>
    </xf>
    <xf numFmtId="4" fontId="364" fillId="2" borderId="1" xfId="0" applyNumberFormat="1" applyFont="1" applyFill="1" applyBorder="1" applyAlignment="1" applyProtection="1">
      <alignment horizontal="right" vertical="top"/>
      <protection locked="0"/>
    </xf>
    <xf numFmtId="4" fontId="365" fillId="0" borderId="1" xfId="0" applyNumberFormat="1" applyFont="1" applyBorder="1" applyAlignment="1">
      <alignment horizontal="right" vertical="top"/>
    </xf>
    <xf numFmtId="4" fontId="366" fillId="2" borderId="1" xfId="0" applyNumberFormat="1" applyFont="1" applyFill="1" applyBorder="1" applyAlignment="1" applyProtection="1">
      <alignment horizontal="right" vertical="top"/>
      <protection locked="0"/>
    </xf>
    <xf numFmtId="4" fontId="367" fillId="0" borderId="1" xfId="0" applyNumberFormat="1" applyFont="1" applyBorder="1" applyAlignment="1">
      <alignment horizontal="right" vertical="top"/>
    </xf>
    <xf numFmtId="4" fontId="368" fillId="3" borderId="1" xfId="0" applyNumberFormat="1" applyFont="1" applyFill="1" applyBorder="1" applyAlignment="1">
      <alignment horizontal="right" vertical="top"/>
    </xf>
    <xf numFmtId="4" fontId="369" fillId="3" borderId="1" xfId="0" applyNumberFormat="1" applyFont="1" applyFill="1" applyBorder="1" applyAlignment="1">
      <alignment horizontal="right" vertical="top"/>
    </xf>
    <xf numFmtId="0" fontId="370" fillId="0" borderId="1" xfId="0" applyFont="1" applyBorder="1" applyAlignment="1">
      <alignment horizontal="left" vertical="top"/>
    </xf>
    <xf numFmtId="0" fontId="371" fillId="0" borderId="1" xfId="0" applyFont="1" applyBorder="1" applyAlignment="1">
      <alignment horizontal="left" vertical="top" wrapText="1"/>
    </xf>
    <xf numFmtId="4" fontId="372" fillId="2" borderId="1" xfId="0" applyNumberFormat="1" applyFont="1" applyFill="1" applyBorder="1" applyAlignment="1" applyProtection="1">
      <alignment horizontal="right" vertical="top"/>
      <protection locked="0"/>
    </xf>
    <xf numFmtId="4" fontId="373" fillId="0" borderId="1" xfId="0" applyNumberFormat="1" applyFont="1" applyBorder="1" applyAlignment="1">
      <alignment horizontal="right" vertical="top"/>
    </xf>
    <xf numFmtId="4" fontId="374" fillId="2" borderId="1" xfId="0" applyNumberFormat="1" applyFont="1" applyFill="1" applyBorder="1" applyAlignment="1" applyProtection="1">
      <alignment horizontal="right" vertical="top"/>
      <protection locked="0"/>
    </xf>
    <xf numFmtId="4" fontId="375" fillId="0" borderId="1" xfId="0" applyNumberFormat="1" applyFont="1" applyBorder="1" applyAlignment="1">
      <alignment horizontal="right" vertical="top"/>
    </xf>
    <xf numFmtId="4" fontId="376" fillId="2" borderId="1" xfId="0" applyNumberFormat="1" applyFont="1" applyFill="1" applyBorder="1" applyAlignment="1" applyProtection="1">
      <alignment horizontal="right" vertical="top"/>
      <protection locked="0"/>
    </xf>
    <xf numFmtId="4" fontId="377" fillId="0" borderId="1" xfId="0" applyNumberFormat="1" applyFont="1" applyBorder="1" applyAlignment="1">
      <alignment horizontal="right" vertical="top"/>
    </xf>
    <xf numFmtId="4" fontId="378" fillId="3" borderId="1" xfId="0" applyNumberFormat="1" applyFont="1" applyFill="1" applyBorder="1" applyAlignment="1">
      <alignment horizontal="right" vertical="top"/>
    </xf>
    <xf numFmtId="4" fontId="379" fillId="3" borderId="1" xfId="0" applyNumberFormat="1" applyFont="1" applyFill="1" applyBorder="1" applyAlignment="1">
      <alignment horizontal="right" vertical="top"/>
    </xf>
    <xf numFmtId="4" fontId="382" fillId="3" borderId="1" xfId="0" applyNumberFormat="1" applyFont="1" applyFill="1" applyBorder="1" applyAlignment="1">
      <alignment horizontal="right"/>
    </xf>
    <xf numFmtId="4" fontId="389" fillId="3" borderId="1" xfId="0" applyNumberFormat="1" applyFont="1" applyFill="1" applyBorder="1" applyAlignment="1">
      <alignment horizontal="right"/>
    </xf>
    <xf numFmtId="4" fontId="390" fillId="3" borderId="1" xfId="0" applyNumberFormat="1" applyFont="1" applyFill="1" applyBorder="1" applyAlignment="1">
      <alignment horizontal="right"/>
    </xf>
    <xf numFmtId="0" fontId="391" fillId="0" borderId="0" xfId="0" applyFont="1" applyAlignment="1">
      <alignment horizontal="left" vertical="top"/>
    </xf>
    <xf numFmtId="0" fontId="394" fillId="3" borderId="1" xfId="0" applyFont="1" applyFill="1" applyBorder="1" applyAlignment="1">
      <alignment horizontal="left"/>
    </xf>
    <xf numFmtId="0" fontId="395" fillId="3" borderId="1" xfId="0" applyFont="1" applyFill="1" applyBorder="1" applyAlignment="1">
      <alignment horizontal="left"/>
    </xf>
    <xf numFmtId="0" fontId="396" fillId="3" borderId="1" xfId="0" applyFont="1" applyFill="1" applyBorder="1" applyAlignment="1">
      <alignment horizontal="left"/>
    </xf>
    <xf numFmtId="0" fontId="397" fillId="3" borderId="1" xfId="0" applyFont="1" applyFill="1" applyBorder="1" applyAlignment="1">
      <alignment horizontal="left"/>
    </xf>
    <xf numFmtId="0" fontId="403" fillId="0" borderId="1" xfId="0" applyFont="1" applyBorder="1" applyAlignment="1">
      <alignment horizontal="left" vertical="top"/>
    </xf>
    <xf numFmtId="4" fontId="404" fillId="0" borderId="1" xfId="0" applyNumberFormat="1" applyFont="1" applyBorder="1" applyAlignment="1">
      <alignment horizontal="right" vertical="top"/>
    </xf>
    <xf numFmtId="4" fontId="405" fillId="0" borderId="1" xfId="0" applyNumberFormat="1" applyFont="1" applyBorder="1" applyAlignment="1">
      <alignment horizontal="right" vertical="top"/>
    </xf>
    <xf numFmtId="4" fontId="406" fillId="2" borderId="1" xfId="0" applyNumberFormat="1" applyFont="1" applyFill="1" applyBorder="1" applyAlignment="1" applyProtection="1">
      <alignment vertical="top"/>
      <protection locked="0"/>
    </xf>
    <xf numFmtId="0" fontId="412" fillId="0" borderId="0" xfId="0" applyFont="1"/>
    <xf numFmtId="0" fontId="413" fillId="0" borderId="1" xfId="0" applyFont="1" applyBorder="1" applyAlignment="1">
      <alignment horizontal="left" vertical="top"/>
    </xf>
    <xf numFmtId="4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4" fontId="416" fillId="2" borderId="1" xfId="0" applyNumberFormat="1" applyFont="1" applyFill="1" applyBorder="1" applyAlignment="1" applyProtection="1">
      <alignment vertical="top"/>
      <protection locked="0"/>
    </xf>
    <xf numFmtId="0" fontId="422" fillId="0" borderId="0" xfId="0" applyFont="1"/>
    <xf numFmtId="0" fontId="423" fillId="0" borderId="1" xfId="0" applyFont="1" applyBorder="1" applyAlignment="1">
      <alignment horizontal="left" vertical="top"/>
    </xf>
    <xf numFmtId="4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2" borderId="1" xfId="0" applyNumberFormat="1" applyFont="1" applyFill="1" applyBorder="1" applyAlignment="1" applyProtection="1">
      <alignment vertical="top"/>
      <protection locked="0"/>
    </xf>
    <xf numFmtId="0" fontId="432" fillId="0" borderId="0" xfId="0" applyFont="1"/>
    <xf numFmtId="0" fontId="433" fillId="0" borderId="1" xfId="0" applyFont="1" applyBorder="1" applyAlignment="1">
      <alignment horizontal="left" vertical="top"/>
    </xf>
    <xf numFmtId="4" fontId="434" fillId="0" borderId="1" xfId="0" applyNumberFormat="1" applyFont="1" applyBorder="1" applyAlignment="1">
      <alignment horizontal="right" vertical="top"/>
    </xf>
    <xf numFmtId="4" fontId="435" fillId="0" borderId="1" xfId="0" applyNumberFormat="1" applyFont="1" applyBorder="1" applyAlignment="1">
      <alignment horizontal="right" vertical="top"/>
    </xf>
    <xf numFmtId="4" fontId="436" fillId="2" borderId="1" xfId="0" applyNumberFormat="1" applyFont="1" applyFill="1" applyBorder="1" applyAlignment="1" applyProtection="1">
      <alignment vertical="top"/>
      <protection locked="0"/>
    </xf>
    <xf numFmtId="0" fontId="442" fillId="0" borderId="0" xfId="0" applyFont="1"/>
    <xf numFmtId="0" fontId="443" fillId="0" borderId="1" xfId="0" applyFont="1" applyBorder="1" applyAlignment="1">
      <alignment horizontal="left" vertical="top"/>
    </xf>
    <xf numFmtId="4" fontId="444" fillId="0" borderId="1" xfId="0" applyNumberFormat="1" applyFont="1" applyBorder="1" applyAlignment="1">
      <alignment horizontal="right" vertical="top"/>
    </xf>
    <xf numFmtId="4" fontId="445" fillId="0" borderId="1" xfId="0" applyNumberFormat="1" applyFont="1" applyBorder="1" applyAlignment="1">
      <alignment horizontal="right" vertical="top"/>
    </xf>
    <xf numFmtId="4" fontId="446" fillId="2" borderId="1" xfId="0" applyNumberFormat="1" applyFont="1" applyFill="1" applyBorder="1" applyAlignment="1" applyProtection="1">
      <alignment vertical="top"/>
      <protection locked="0"/>
    </xf>
    <xf numFmtId="0" fontId="452" fillId="0" borderId="0" xfId="0" applyFont="1"/>
    <xf numFmtId="0" fontId="453" fillId="0" borderId="1" xfId="0" applyFont="1" applyBorder="1" applyAlignment="1">
      <alignment horizontal="left" vertical="top"/>
    </xf>
    <xf numFmtId="4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4" fontId="456" fillId="0" borderId="1" xfId="0" applyNumberFormat="1" applyFont="1" applyBorder="1" applyAlignment="1">
      <alignment horizontal="right" vertical="top"/>
    </xf>
    <xf numFmtId="0" fontId="462" fillId="0" borderId="0" xfId="0" applyFont="1"/>
    <xf numFmtId="0" fontId="463" fillId="0" borderId="1" xfId="0" applyFont="1" applyBorder="1" applyAlignment="1">
      <alignment horizontal="left" vertical="top"/>
    </xf>
    <xf numFmtId="4" fontId="464" fillId="0" borderId="1" xfId="0" applyNumberFormat="1" applyFont="1" applyBorder="1" applyAlignment="1">
      <alignment horizontal="right" vertical="top"/>
    </xf>
    <xf numFmtId="4" fontId="468" fillId="2" borderId="1" xfId="0" applyNumberFormat="1" applyFont="1" applyFill="1" applyBorder="1" applyAlignment="1" applyProtection="1">
      <alignment horizontal="right" vertical="top"/>
      <protection locked="0"/>
    </xf>
    <xf numFmtId="0" fontId="469" fillId="0" borderId="0" xfId="0" applyFont="1"/>
    <xf numFmtId="4" fontId="473" fillId="2" borderId="1" xfId="0" applyNumberFormat="1" applyFont="1" applyFill="1" applyBorder="1" applyAlignment="1" applyProtection="1">
      <alignment horizontal="right" vertical="top"/>
      <protection locked="0"/>
    </xf>
    <xf numFmtId="0" fontId="474" fillId="0" borderId="0" xfId="0" applyFont="1"/>
    <xf numFmtId="4" fontId="478" fillId="2" borderId="1" xfId="0" applyNumberFormat="1" applyFont="1" applyFill="1" applyBorder="1" applyAlignment="1" applyProtection="1">
      <alignment horizontal="right" vertical="top"/>
      <protection locked="0"/>
    </xf>
    <xf numFmtId="4" fontId="482" fillId="3" borderId="1" xfId="0" applyNumberFormat="1" applyFont="1" applyFill="1" applyBorder="1" applyAlignment="1">
      <alignment horizontal="right"/>
    </xf>
    <xf numFmtId="0" fontId="483" fillId="0" borderId="0" xfId="0" applyFont="1"/>
    <xf numFmtId="4" fontId="487" fillId="2" borderId="1" xfId="0" applyNumberFormat="1" applyFont="1" applyFill="1" applyBorder="1" applyAlignment="1" applyProtection="1">
      <alignment horizontal="right" vertical="top"/>
      <protection locked="0"/>
    </xf>
    <xf numFmtId="0" fontId="490" fillId="0" borderId="0" xfId="0" applyFont="1" applyAlignment="1">
      <alignment horizontal="left" vertical="top"/>
    </xf>
    <xf numFmtId="0" fontId="493" fillId="3" borderId="1" xfId="0" applyFont="1" applyFill="1" applyBorder="1" applyAlignment="1">
      <alignment horizontal="left"/>
    </xf>
    <xf numFmtId="0" fontId="494" fillId="3" borderId="1" xfId="0" applyFont="1" applyFill="1" applyBorder="1" applyAlignment="1">
      <alignment horizontal="left"/>
    </xf>
    <xf numFmtId="0" fontId="495" fillId="3" borderId="1" xfId="0" applyFont="1" applyFill="1" applyBorder="1" applyAlignment="1">
      <alignment horizontal="left"/>
    </xf>
    <xf numFmtId="0" fontId="496" fillId="3" borderId="1" xfId="0" applyFont="1" applyFill="1" applyBorder="1" applyAlignment="1">
      <alignment horizontal="left"/>
    </xf>
    <xf numFmtId="0" fontId="502" fillId="0" borderId="1" xfId="0" applyFont="1" applyBorder="1" applyAlignment="1">
      <alignment horizontal="left" vertical="top"/>
    </xf>
    <xf numFmtId="4" fontId="503" fillId="0" borderId="1" xfId="0" applyNumberFormat="1" applyFont="1" applyBorder="1" applyAlignment="1">
      <alignment horizontal="right" vertical="top"/>
    </xf>
    <xf numFmtId="4" fontId="504" fillId="0" borderId="1" xfId="0" applyNumberFormat="1" applyFont="1" applyBorder="1" applyAlignment="1">
      <alignment horizontal="right" vertical="top"/>
    </xf>
    <xf numFmtId="4" fontId="505" fillId="2" borderId="1" xfId="0" applyNumberFormat="1" applyFont="1" applyFill="1" applyBorder="1" applyAlignment="1" applyProtection="1">
      <alignment vertical="top"/>
      <protection locked="0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4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4" fontId="515" fillId="2" borderId="1" xfId="0" applyNumberFormat="1" applyFont="1" applyFill="1" applyBorder="1" applyAlignment="1" applyProtection="1">
      <alignment vertical="top"/>
      <protection locked="0"/>
    </xf>
    <xf numFmtId="0" fontId="521" fillId="0" borderId="0" xfId="0" applyFont="1"/>
    <xf numFmtId="0" fontId="522" fillId="0" borderId="1" xfId="0" applyFont="1" applyBorder="1" applyAlignment="1">
      <alignment horizontal="left" vertical="top"/>
    </xf>
    <xf numFmtId="4" fontId="523" fillId="0" borderId="1" xfId="0" applyNumberFormat="1" applyFont="1" applyBorder="1" applyAlignment="1">
      <alignment horizontal="right" vertical="top"/>
    </xf>
    <xf numFmtId="4" fontId="524" fillId="0" borderId="1" xfId="0" applyNumberFormat="1" applyFont="1" applyBorder="1" applyAlignment="1">
      <alignment horizontal="right" vertical="top"/>
    </xf>
    <xf numFmtId="4" fontId="525" fillId="2" borderId="1" xfId="0" applyNumberFormat="1" applyFont="1" applyFill="1" applyBorder="1" applyAlignment="1" applyProtection="1">
      <alignment vertical="top"/>
      <protection locked="0"/>
    </xf>
    <xf numFmtId="0" fontId="531" fillId="0" borderId="0" xfId="0" applyFont="1"/>
    <xf numFmtId="0" fontId="532" fillId="0" borderId="1" xfId="0" applyFont="1" applyBorder="1" applyAlignment="1">
      <alignment horizontal="lef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4" fontId="535" fillId="2" borderId="1" xfId="0" applyNumberFormat="1" applyFont="1" applyFill="1" applyBorder="1" applyAlignment="1" applyProtection="1">
      <alignment vertical="top"/>
      <protection locked="0"/>
    </xf>
    <xf numFmtId="0" fontId="541" fillId="0" borderId="0" xfId="0" applyFont="1"/>
    <xf numFmtId="0" fontId="542" fillId="0" borderId="1" xfId="0" applyFont="1" applyBorder="1" applyAlignment="1">
      <alignment horizontal="left" vertical="top"/>
    </xf>
    <xf numFmtId="4" fontId="543" fillId="0" borderId="1" xfId="0" applyNumberFormat="1" applyFont="1" applyBorder="1" applyAlignment="1">
      <alignment horizontal="right" vertical="top"/>
    </xf>
    <xf numFmtId="4" fontId="544" fillId="0" borderId="1" xfId="0" applyNumberFormat="1" applyFont="1" applyBorder="1" applyAlignment="1">
      <alignment horizontal="right" vertical="top"/>
    </xf>
    <xf numFmtId="4" fontId="545" fillId="2" borderId="1" xfId="0" applyNumberFormat="1" applyFont="1" applyFill="1" applyBorder="1" applyAlignment="1" applyProtection="1">
      <alignment vertical="top"/>
      <protection locked="0"/>
    </xf>
    <xf numFmtId="0" fontId="551" fillId="0" borderId="0" xfId="0" applyFont="1"/>
    <xf numFmtId="0" fontId="552" fillId="0" borderId="1" xfId="0" applyFont="1" applyBorder="1" applyAlignment="1">
      <alignment horizontal="left" vertical="top"/>
    </xf>
    <xf numFmtId="4" fontId="553" fillId="0" borderId="1" xfId="0" applyNumberFormat="1" applyFont="1" applyBorder="1" applyAlignment="1">
      <alignment horizontal="right" vertical="top"/>
    </xf>
    <xf numFmtId="4" fontId="554" fillId="0" borderId="1" xfId="0" applyNumberFormat="1" applyFont="1" applyBorder="1" applyAlignment="1">
      <alignment horizontal="right" vertical="top"/>
    </xf>
    <xf numFmtId="4" fontId="555" fillId="0" borderId="1" xfId="0" applyNumberFormat="1" applyFont="1" applyBorder="1" applyAlignment="1">
      <alignment horizontal="right" vertical="top"/>
    </xf>
    <xf numFmtId="0" fontId="561" fillId="0" borderId="0" xfId="0" applyFont="1"/>
    <xf numFmtId="0" fontId="562" fillId="0" borderId="1" xfId="0" applyFont="1" applyBorder="1" applyAlignment="1">
      <alignment horizontal="left" vertical="top"/>
    </xf>
    <xf numFmtId="4" fontId="563" fillId="0" borderId="1" xfId="0" applyNumberFormat="1" applyFont="1" applyBorder="1" applyAlignment="1">
      <alignment horizontal="right" vertical="top"/>
    </xf>
    <xf numFmtId="4" fontId="567" fillId="2" borderId="1" xfId="0" applyNumberFormat="1" applyFont="1" applyFill="1" applyBorder="1" applyAlignment="1" applyProtection="1">
      <alignment horizontal="right" vertical="top"/>
      <protection locked="0"/>
    </xf>
    <xf numFmtId="0" fontId="568" fillId="0" borderId="0" xfId="0" applyFont="1"/>
    <xf numFmtId="4" fontId="572" fillId="2" borderId="1" xfId="0" applyNumberFormat="1" applyFont="1" applyFill="1" applyBorder="1" applyAlignment="1" applyProtection="1">
      <alignment horizontal="right" vertical="top"/>
      <protection locked="0"/>
    </xf>
    <xf numFmtId="0" fontId="575" fillId="0" borderId="0" xfId="0" applyFont="1" applyAlignment="1">
      <alignment horizontal="left" vertical="top"/>
    </xf>
    <xf numFmtId="0" fontId="578" fillId="0" borderId="1" xfId="0" applyFont="1" applyBorder="1" applyAlignment="1">
      <alignment horizontal="left" vertical="top"/>
    </xf>
    <xf numFmtId="0" fontId="579" fillId="2" borderId="1" xfId="0" applyFont="1" applyFill="1" applyBorder="1" applyAlignment="1" applyProtection="1">
      <alignment vertical="top"/>
      <protection locked="0"/>
    </xf>
    <xf numFmtId="0" fontId="587" fillId="0" borderId="1" xfId="0" applyFont="1" applyBorder="1" applyAlignment="1">
      <alignment horizontal="left" vertical="top"/>
    </xf>
    <xf numFmtId="0" fontId="588" fillId="2" borderId="1" xfId="0" applyFont="1" applyFill="1" applyBorder="1" applyAlignment="1" applyProtection="1">
      <alignment vertical="top"/>
      <protection locked="0"/>
    </xf>
    <xf numFmtId="0" fontId="596" fillId="0" borderId="1" xfId="0" applyFont="1" applyBorder="1" applyAlignment="1">
      <alignment horizontal="left" vertical="top"/>
    </xf>
    <xf numFmtId="0" fontId="597" fillId="2" borderId="1" xfId="0" applyFont="1" applyFill="1" applyBorder="1" applyAlignment="1" applyProtection="1">
      <alignment vertical="top"/>
      <protection locked="0"/>
    </xf>
    <xf numFmtId="0" fontId="605" fillId="0" borderId="1" xfId="0" applyFont="1" applyBorder="1" applyAlignment="1">
      <alignment horizontal="left" vertical="top"/>
    </xf>
    <xf numFmtId="0" fontId="606" fillId="2" borderId="1" xfId="0" applyFont="1" applyFill="1" applyBorder="1" applyAlignment="1" applyProtection="1">
      <alignment vertical="top"/>
      <protection locked="0"/>
    </xf>
    <xf numFmtId="0" fontId="614" fillId="0" borderId="1" xfId="0" applyFont="1" applyBorder="1" applyAlignment="1">
      <alignment horizontal="left" vertical="top"/>
    </xf>
    <xf numFmtId="171" fontId="615" fillId="0" borderId="1" xfId="0" applyNumberFormat="1" applyFont="1" applyBorder="1" applyAlignment="1">
      <alignment horizontal="right" vertical="top"/>
    </xf>
    <xf numFmtId="0" fontId="616" fillId="0" borderId="1" xfId="0" applyFont="1" applyBorder="1" applyAlignment="1">
      <alignment horizontal="left" vertical="top"/>
    </xf>
    <xf numFmtId="171" fontId="617" fillId="0" borderId="1" xfId="0" applyNumberFormat="1" applyFont="1" applyBorder="1" applyAlignment="1">
      <alignment horizontal="right" vertical="top"/>
    </xf>
    <xf numFmtId="4" fontId="620" fillId="0" borderId="1" xfId="0" applyNumberFormat="1" applyFont="1" applyBorder="1" applyAlignment="1">
      <alignment horizontal="right" vertical="top"/>
    </xf>
    <xf numFmtId="4" fontId="621" fillId="0" borderId="1" xfId="0" applyNumberFormat="1" applyFont="1" applyBorder="1" applyAlignment="1">
      <alignment horizontal="right" vertical="top"/>
    </xf>
    <xf numFmtId="171" fontId="622" fillId="0" borderId="1" xfId="0" applyNumberFormat="1" applyFont="1" applyBorder="1" applyAlignment="1">
      <alignment horizontal="right" vertical="top"/>
    </xf>
    <xf numFmtId="171" fontId="623" fillId="0" borderId="1" xfId="0" applyNumberFormat="1" applyFont="1" applyBorder="1" applyAlignment="1">
      <alignment horizontal="right" vertical="top"/>
    </xf>
    <xf numFmtId="4" fontId="624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59" fillId="3" borderId="1" xfId="0" applyFont="1" applyFill="1" applyBorder="1" applyAlignment="1">
      <alignment horizontal="left"/>
    </xf>
    <xf numFmtId="0" fontId="60" fillId="3" borderId="1" xfId="0" applyFont="1" applyFill="1" applyBorder="1" applyAlignment="1">
      <alignment horizontal="left"/>
    </xf>
    <xf numFmtId="0" fontId="61" fillId="3" borderId="1" xfId="0" applyFont="1" applyFill="1" applyBorder="1" applyAlignment="1">
      <alignment horizontal="left"/>
    </xf>
    <xf numFmtId="0" fontId="62" fillId="3" borderId="1" xfId="0" applyFont="1" applyFill="1" applyBorder="1" applyAlignment="1">
      <alignment horizontal="left"/>
    </xf>
    <xf numFmtId="0" fontId="63" fillId="3" borderId="1" xfId="0" applyFont="1" applyFill="1" applyBorder="1" applyAlignment="1">
      <alignment horizontal="left"/>
    </xf>
    <xf numFmtId="0" fontId="64" fillId="3" borderId="1" xfId="0" applyFont="1" applyFill="1" applyBorder="1" applyAlignment="1">
      <alignment horizontal="left"/>
    </xf>
    <xf numFmtId="0" fontId="65" fillId="3" borderId="1" xfId="0" applyFont="1" applyFill="1" applyBorder="1" applyAlignment="1">
      <alignment horizontal="left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86" fillId="3" borderId="1" xfId="0" applyFont="1" applyFill="1" applyBorder="1" applyAlignment="1">
      <alignment horizontal="left"/>
    </xf>
    <xf numFmtId="0" fontId="87" fillId="3" borderId="1" xfId="0" applyFont="1" applyFill="1" applyBorder="1" applyAlignment="1">
      <alignment horizontal="left"/>
    </xf>
    <xf numFmtId="0" fontId="88" fillId="3" borderId="1" xfId="0" applyFont="1" applyFill="1" applyBorder="1" applyAlignment="1">
      <alignment horizontal="left"/>
    </xf>
    <xf numFmtId="0" fontId="89" fillId="3" borderId="1" xfId="0" applyFont="1" applyFill="1" applyBorder="1" applyAlignment="1">
      <alignment horizontal="left"/>
    </xf>
    <xf numFmtId="0" fontId="167" fillId="3" borderId="1" xfId="0" applyFont="1" applyFill="1" applyBorder="1" applyAlignment="1">
      <alignment horizontal="left"/>
    </xf>
    <xf numFmtId="0" fontId="168" fillId="3" borderId="1" xfId="0" applyFont="1" applyFill="1" applyBorder="1" applyAlignment="1">
      <alignment horizontal="left"/>
    </xf>
    <xf numFmtId="0" fontId="169" fillId="3" borderId="1" xfId="0" applyFont="1" applyFill="1" applyBorder="1" applyAlignment="1">
      <alignment horizontal="left"/>
    </xf>
    <xf numFmtId="0" fontId="170" fillId="3" borderId="1" xfId="0" applyFont="1" applyFill="1" applyBorder="1" applyAlignment="1">
      <alignment horizontal="left"/>
    </xf>
    <xf numFmtId="0" fontId="171" fillId="3" borderId="1" xfId="0" applyFont="1" applyFill="1" applyBorder="1" applyAlignment="1">
      <alignment horizontal="left"/>
    </xf>
    <xf numFmtId="0" fontId="172" fillId="3" borderId="1" xfId="0" applyFont="1" applyFill="1" applyBorder="1" applyAlignment="1">
      <alignment horizontal="left"/>
    </xf>
    <xf numFmtId="0" fontId="173" fillId="3" borderId="1" xfId="0" applyFont="1" applyFill="1" applyBorder="1" applyAlignment="1">
      <alignment horizontal="left"/>
    </xf>
    <xf numFmtId="0" fontId="263" fillId="3" borderId="1" xfId="0" applyFont="1" applyFill="1" applyBorder="1" applyAlignment="1">
      <alignment horizontal="left"/>
    </xf>
    <xf numFmtId="0" fontId="264" fillId="3" borderId="1" xfId="0" applyFont="1" applyFill="1" applyBorder="1" applyAlignment="1">
      <alignment horizontal="left"/>
    </xf>
    <xf numFmtId="0" fontId="265" fillId="3" borderId="1" xfId="0" applyFont="1" applyFill="1" applyBorder="1" applyAlignment="1">
      <alignment horizontal="left"/>
    </xf>
    <xf numFmtId="0" fontId="266" fillId="3" borderId="1" xfId="0" applyFont="1" applyFill="1" applyBorder="1" applyAlignment="1">
      <alignment horizontal="left"/>
    </xf>
    <xf numFmtId="0" fontId="267" fillId="3" borderId="1" xfId="0" applyFont="1" applyFill="1" applyBorder="1" applyAlignment="1">
      <alignment horizontal="left"/>
    </xf>
    <xf numFmtId="0" fontId="268" fillId="3" borderId="1" xfId="0" applyFont="1" applyFill="1" applyBorder="1" applyAlignment="1">
      <alignment horizontal="left"/>
    </xf>
    <xf numFmtId="0" fontId="269" fillId="3" borderId="1" xfId="0" applyFont="1" applyFill="1" applyBorder="1" applyAlignment="1">
      <alignment horizontal="left"/>
    </xf>
    <xf numFmtId="0" fontId="310" fillId="3" borderId="0" xfId="0" applyFont="1" applyFill="1" applyAlignment="1">
      <alignment horizontal="right"/>
    </xf>
    <xf numFmtId="4" fontId="311" fillId="3" borderId="0" xfId="0" applyNumberFormat="1" applyFont="1" applyFill="1" applyAlignment="1">
      <alignment horizontal="right"/>
    </xf>
    <xf numFmtId="0" fontId="312" fillId="4" borderId="0" xfId="0" applyFont="1" applyFill="1" applyAlignment="1">
      <alignment horizontal="left" vertical="top"/>
    </xf>
    <xf numFmtId="0" fontId="313" fillId="2" borderId="0" xfId="0" applyFont="1" applyFill="1" applyAlignment="1">
      <alignment horizontal="left" vertical="top"/>
    </xf>
    <xf numFmtId="0" fontId="314" fillId="0" borderId="2" xfId="0" applyFont="1" applyBorder="1" applyAlignment="1">
      <alignment horizontal="center" vertical="top"/>
    </xf>
    <xf numFmtId="165" fontId="315" fillId="0" borderId="0" xfId="0" applyNumberFormat="1" applyFont="1" applyAlignment="1">
      <alignment horizontal="center" vertical="top"/>
    </xf>
    <xf numFmtId="0" fontId="316" fillId="0" borderId="0" xfId="0" applyFont="1" applyAlignment="1">
      <alignment horizontal="left" vertical="top"/>
    </xf>
    <xf numFmtId="167" fontId="318" fillId="0" borderId="0" xfId="0" applyNumberFormat="1" applyFont="1" applyAlignment="1">
      <alignment horizontal="left" vertical="top"/>
    </xf>
    <xf numFmtId="164" fontId="317" fillId="0" borderId="0" xfId="0" applyNumberFormat="1" applyFont="1" applyAlignment="1">
      <alignment horizontal="left" vertical="top"/>
    </xf>
    <xf numFmtId="4" fontId="383" fillId="3" borderId="1" xfId="0" applyNumberFormat="1" applyFont="1" applyFill="1" applyBorder="1" applyAlignment="1">
      <alignment horizontal="right"/>
    </xf>
    <xf numFmtId="0" fontId="384" fillId="3" borderId="1" xfId="0" applyFont="1" applyFill="1" applyBorder="1" applyAlignment="1">
      <alignment horizontal="left"/>
    </xf>
    <xf numFmtId="4" fontId="385" fillId="3" borderId="1" xfId="0" applyNumberFormat="1" applyFont="1" applyFill="1" applyBorder="1" applyAlignment="1">
      <alignment horizontal="right"/>
    </xf>
    <xf numFmtId="0" fontId="386" fillId="3" borderId="1" xfId="0" applyFont="1" applyFill="1" applyBorder="1" applyAlignment="1">
      <alignment horizontal="left"/>
    </xf>
    <xf numFmtId="4" fontId="387" fillId="3" borderId="1" xfId="0" applyNumberFormat="1" applyFont="1" applyFill="1" applyBorder="1" applyAlignment="1">
      <alignment horizontal="right"/>
    </xf>
    <xf numFmtId="0" fontId="388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1" fillId="3" borderId="1" xfId="0" applyFont="1" applyFill="1" applyBorder="1" applyAlignment="1">
      <alignment horizontal="left"/>
    </xf>
    <xf numFmtId="0" fontId="391" fillId="0" borderId="0" xfId="0" applyFont="1" applyAlignment="1">
      <alignment horizontal="left" vertical="top"/>
    </xf>
    <xf numFmtId="167" fontId="393" fillId="0" borderId="0" xfId="0" applyNumberFormat="1" applyFont="1" applyAlignment="1">
      <alignment horizontal="left" vertical="top"/>
    </xf>
    <xf numFmtId="164" fontId="392" fillId="0" borderId="0" xfId="0" applyNumberFormat="1" applyFont="1" applyAlignment="1">
      <alignment horizontal="left" vertical="top"/>
    </xf>
    <xf numFmtId="0" fontId="398" fillId="3" borderId="1" xfId="0" applyFont="1" applyFill="1" applyBorder="1" applyAlignment="1">
      <alignment horizontal="left"/>
    </xf>
    <xf numFmtId="0" fontId="399" fillId="3" borderId="1" xfId="0" applyFont="1" applyFill="1" applyBorder="1" applyAlignment="1">
      <alignment horizontal="left"/>
    </xf>
    <xf numFmtId="0" fontId="400" fillId="3" borderId="1" xfId="0" applyFont="1" applyFill="1" applyBorder="1" applyAlignment="1">
      <alignment horizontal="left"/>
    </xf>
    <xf numFmtId="0" fontId="401" fillId="3" borderId="1" xfId="0" applyFont="1" applyFill="1" applyBorder="1" applyAlignment="1">
      <alignment horizontal="left"/>
    </xf>
    <xf numFmtId="0" fontId="402" fillId="3" borderId="1" xfId="0" applyFont="1" applyFill="1" applyBorder="1" applyAlignment="1">
      <alignment horizontal="left"/>
    </xf>
    <xf numFmtId="0" fontId="407" fillId="0" borderId="1" xfId="0" applyFont="1" applyBorder="1" applyAlignment="1">
      <alignment horizontal="left" vertical="top"/>
    </xf>
    <xf numFmtId="0" fontId="408" fillId="0" borderId="1" xfId="0" applyFont="1" applyBorder="1" applyAlignment="1">
      <alignment horizontal="left" vertical="top"/>
    </xf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/>
    </xf>
    <xf numFmtId="0" fontId="411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/>
    </xf>
    <xf numFmtId="0" fontId="418" fillId="0" borderId="1" xfId="0" applyFont="1" applyBorder="1" applyAlignment="1">
      <alignment horizontal="left" vertical="top"/>
    </xf>
    <xf numFmtId="0" fontId="419" fillId="0" borderId="1" xfId="0" applyFont="1" applyBorder="1" applyAlignment="1">
      <alignment horizontal="left" vertical="top"/>
    </xf>
    <xf numFmtId="0" fontId="420" fillId="0" borderId="1" xfId="0" applyFont="1" applyBorder="1" applyAlignment="1">
      <alignment horizontal="left" vertical="top"/>
    </xf>
    <xf numFmtId="0" fontId="421" fillId="0" borderId="1" xfId="0" applyFont="1" applyBorder="1" applyAlignment="1">
      <alignment horizontal="left" vertical="top"/>
    </xf>
    <xf numFmtId="0" fontId="427" fillId="0" borderId="1" xfId="0" applyFont="1" applyBorder="1" applyAlignment="1">
      <alignment horizontal="left" vertical="top"/>
    </xf>
    <xf numFmtId="0" fontId="428" fillId="0" borderId="1" xfId="0" applyFont="1" applyBorder="1" applyAlignment="1">
      <alignment horizontal="left" vertical="top"/>
    </xf>
    <xf numFmtId="0" fontId="429" fillId="0" borderId="1" xfId="0" applyFont="1" applyBorder="1" applyAlignment="1">
      <alignment horizontal="left" vertical="top"/>
    </xf>
    <xf numFmtId="0" fontId="430" fillId="0" borderId="1" xfId="0" applyFont="1" applyBorder="1" applyAlignment="1">
      <alignment horizontal="left" vertical="top"/>
    </xf>
    <xf numFmtId="0" fontId="431" fillId="0" borderId="1" xfId="0" applyFont="1" applyBorder="1" applyAlignment="1">
      <alignment horizontal="left" vertical="top"/>
    </xf>
    <xf numFmtId="0" fontId="437" fillId="0" borderId="1" xfId="0" applyFont="1" applyBorder="1" applyAlignment="1">
      <alignment horizontal="left" vertical="top"/>
    </xf>
    <xf numFmtId="0" fontId="438" fillId="0" borderId="1" xfId="0" applyFont="1" applyBorder="1" applyAlignment="1">
      <alignment horizontal="left" vertical="top"/>
    </xf>
    <xf numFmtId="0" fontId="439" fillId="0" borderId="1" xfId="0" applyFont="1" applyBorder="1" applyAlignment="1">
      <alignment horizontal="left" vertical="top"/>
    </xf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/>
    </xf>
    <xf numFmtId="0" fontId="447" fillId="0" borderId="1" xfId="0" applyFont="1" applyBorder="1" applyAlignment="1">
      <alignment horizontal="left" vertical="top"/>
    </xf>
    <xf numFmtId="0" fontId="448" fillId="0" borderId="1" xfId="0" applyFont="1" applyBorder="1" applyAlignment="1">
      <alignment horizontal="left" vertical="top"/>
    </xf>
    <xf numFmtId="0" fontId="449" fillId="0" borderId="1" xfId="0" applyFont="1" applyBorder="1" applyAlignment="1">
      <alignment horizontal="left" vertical="top"/>
    </xf>
    <xf numFmtId="0" fontId="450" fillId="0" borderId="1" xfId="0" applyFont="1" applyBorder="1" applyAlignment="1">
      <alignment horizontal="left" vertical="top"/>
    </xf>
    <xf numFmtId="0" fontId="451" fillId="0" borderId="1" xfId="0" applyFont="1" applyBorder="1" applyAlignment="1">
      <alignment horizontal="left" vertical="top"/>
    </xf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/>
    </xf>
    <xf numFmtId="0" fontId="460" fillId="0" borderId="1" xfId="0" applyFont="1" applyBorder="1" applyAlignment="1">
      <alignment horizontal="left" vertical="top"/>
    </xf>
    <xf numFmtId="0" fontId="461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/>
    </xf>
    <xf numFmtId="0" fontId="471" fillId="0" borderId="1" xfId="0" applyFont="1" applyBorder="1" applyAlignment="1">
      <alignment horizontal="left" vertical="top"/>
    </xf>
    <xf numFmtId="0" fontId="472" fillId="0" borderId="1" xfId="0" applyFont="1" applyBorder="1" applyAlignment="1">
      <alignment horizontal="left" vertical="top"/>
    </xf>
    <xf numFmtId="0" fontId="475" fillId="0" borderId="1" xfId="0" applyFont="1" applyBorder="1" applyAlignment="1">
      <alignment horizontal="left" vertical="top"/>
    </xf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/>
    </xf>
    <xf numFmtId="0" fontId="480" fillId="0" borderId="1" xfId="0" applyFont="1" applyBorder="1" applyAlignment="1">
      <alignment horizontal="left" vertical="top"/>
    </xf>
    <xf numFmtId="0" fontId="481" fillId="0" borderId="1" xfId="0" applyFont="1" applyBorder="1" applyAlignment="1">
      <alignment horizontal="left" vertical="top"/>
    </xf>
    <xf numFmtId="0" fontId="484" fillId="0" borderId="1" xfId="0" applyFont="1" applyBorder="1" applyAlignment="1">
      <alignment horizontal="left" vertical="top"/>
    </xf>
    <xf numFmtId="0" fontId="485" fillId="0" borderId="1" xfId="0" applyFont="1" applyBorder="1" applyAlignment="1">
      <alignment horizontal="left" vertical="top"/>
    </xf>
    <xf numFmtId="0" fontId="486" fillId="0" borderId="1" xfId="0" applyFont="1" applyBorder="1" applyAlignment="1">
      <alignment horizontal="left" vertical="top"/>
    </xf>
    <xf numFmtId="0" fontId="488" fillId="0" borderId="2" xfId="0" applyFont="1" applyBorder="1" applyAlignment="1">
      <alignment horizontal="center" vertical="top"/>
    </xf>
    <xf numFmtId="165" fontId="489" fillId="0" borderId="0" xfId="0" applyNumberFormat="1" applyFont="1" applyAlignment="1">
      <alignment horizontal="center" vertical="top"/>
    </xf>
    <xf numFmtId="0" fontId="490" fillId="0" borderId="0" xfId="0" applyFont="1" applyAlignment="1">
      <alignment horizontal="left" vertical="top"/>
    </xf>
    <xf numFmtId="167" fontId="492" fillId="0" borderId="0" xfId="0" applyNumberFormat="1" applyFont="1" applyAlignment="1">
      <alignment horizontal="left" vertical="top"/>
    </xf>
    <xf numFmtId="164" fontId="491" fillId="0" borderId="0" xfId="0" applyNumberFormat="1" applyFont="1" applyAlignment="1">
      <alignment horizontal="left" vertical="top"/>
    </xf>
    <xf numFmtId="0" fontId="497" fillId="3" borderId="1" xfId="0" applyFont="1" applyFill="1" applyBorder="1" applyAlignment="1">
      <alignment horizontal="left"/>
    </xf>
    <xf numFmtId="0" fontId="498" fillId="3" borderId="1" xfId="0" applyFont="1" applyFill="1" applyBorder="1" applyAlignment="1">
      <alignment horizontal="left"/>
    </xf>
    <xf numFmtId="0" fontId="499" fillId="3" borderId="1" xfId="0" applyFont="1" applyFill="1" applyBorder="1" applyAlignment="1">
      <alignment horizontal="left"/>
    </xf>
    <xf numFmtId="0" fontId="500" fillId="3" borderId="1" xfId="0" applyFont="1" applyFill="1" applyBorder="1" applyAlignment="1">
      <alignment horizontal="left"/>
    </xf>
    <xf numFmtId="0" fontId="501" fillId="3" borderId="1" xfId="0" applyFont="1" applyFill="1" applyBorder="1" applyAlignment="1">
      <alignment horizontal="left"/>
    </xf>
    <xf numFmtId="0" fontId="506" fillId="0" borderId="1" xfId="0" applyFont="1" applyBorder="1" applyAlignment="1">
      <alignment horizontal="left" vertical="top"/>
    </xf>
    <xf numFmtId="0" fontId="507" fillId="0" borderId="1" xfId="0" applyFont="1" applyBorder="1" applyAlignment="1">
      <alignment horizontal="left" vertical="top"/>
    </xf>
    <xf numFmtId="0" fontId="508" fillId="0" borderId="1" xfId="0" applyFont="1" applyBorder="1" applyAlignment="1">
      <alignment horizontal="left" vertical="top"/>
    </xf>
    <xf numFmtId="0" fontId="509" fillId="0" borderId="1" xfId="0" applyFont="1" applyBorder="1" applyAlignment="1">
      <alignment horizontal="left" vertical="top"/>
    </xf>
    <xf numFmtId="0" fontId="510" fillId="0" borderId="1" xfId="0" applyFont="1" applyBorder="1" applyAlignment="1">
      <alignment horizontal="left" vertical="top"/>
    </xf>
    <xf numFmtId="0" fontId="516" fillId="0" borderId="1" xfId="0" applyFont="1" applyBorder="1" applyAlignment="1">
      <alignment horizontal="left" vertical="top"/>
    </xf>
    <xf numFmtId="0" fontId="517" fillId="0" borderId="1" xfId="0" applyFont="1" applyBorder="1" applyAlignment="1">
      <alignment horizontal="left" vertical="top"/>
    </xf>
    <xf numFmtId="0" fontId="518" fillId="0" borderId="1" xfId="0" applyFont="1" applyBorder="1" applyAlignment="1">
      <alignment horizontal="left" vertical="top"/>
    </xf>
    <xf numFmtId="0" fontId="519" fillId="0" borderId="1" xfId="0" applyFont="1" applyBorder="1" applyAlignment="1">
      <alignment horizontal="left" vertical="top"/>
    </xf>
    <xf numFmtId="0" fontId="520" fillId="0" borderId="1" xfId="0" applyFont="1" applyBorder="1" applyAlignment="1">
      <alignment horizontal="left" vertical="top"/>
    </xf>
    <xf numFmtId="0" fontId="526" fillId="0" borderId="1" xfId="0" applyFont="1" applyBorder="1" applyAlignment="1">
      <alignment horizontal="left" vertical="top"/>
    </xf>
    <xf numFmtId="0" fontId="527" fillId="0" borderId="1" xfId="0" applyFont="1" applyBorder="1" applyAlignment="1">
      <alignment horizontal="left" vertical="top"/>
    </xf>
    <xf numFmtId="0" fontId="528" fillId="0" borderId="1" xfId="0" applyFont="1" applyBorder="1" applyAlignment="1">
      <alignment horizontal="left" vertical="top"/>
    </xf>
    <xf numFmtId="0" fontId="529" fillId="0" borderId="1" xfId="0" applyFont="1" applyBorder="1" applyAlignment="1">
      <alignment horizontal="left" vertical="top"/>
    </xf>
    <xf numFmtId="0" fontId="530" fillId="0" borderId="1" xfId="0" applyFont="1" applyBorder="1" applyAlignment="1">
      <alignment horizontal="left" vertical="top"/>
    </xf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/>
    </xf>
    <xf numFmtId="0" fontId="538" fillId="0" borderId="1" xfId="0" applyFont="1" applyBorder="1" applyAlignment="1">
      <alignment horizontal="left" vertical="top"/>
    </xf>
    <xf numFmtId="0" fontId="539" fillId="0" borderId="1" xfId="0" applyFont="1" applyBorder="1" applyAlignment="1">
      <alignment horizontal="left" vertical="top"/>
    </xf>
    <xf numFmtId="0" fontId="540" fillId="0" borderId="1" xfId="0" applyFont="1" applyBorder="1" applyAlignment="1">
      <alignment horizontal="left" vertical="top"/>
    </xf>
    <xf numFmtId="0" fontId="546" fillId="0" borderId="1" xfId="0" applyFont="1" applyBorder="1" applyAlignment="1">
      <alignment horizontal="left" vertical="top"/>
    </xf>
    <xf numFmtId="0" fontId="547" fillId="0" borderId="1" xfId="0" applyFont="1" applyBorder="1" applyAlignment="1">
      <alignment horizontal="left" vertical="top"/>
    </xf>
    <xf numFmtId="0" fontId="548" fillId="0" borderId="1" xfId="0" applyFont="1" applyBorder="1" applyAlignment="1">
      <alignment horizontal="left" vertical="top"/>
    </xf>
    <xf numFmtId="0" fontId="549" fillId="0" borderId="1" xfId="0" applyFont="1" applyBorder="1" applyAlignment="1">
      <alignment horizontal="left" vertical="top"/>
    </xf>
    <xf numFmtId="0" fontId="550" fillId="0" borderId="1" xfId="0" applyFont="1" applyBorder="1" applyAlignment="1">
      <alignment horizontal="left" vertical="top"/>
    </xf>
    <xf numFmtId="0" fontId="556" fillId="0" borderId="1" xfId="0" applyFont="1" applyBorder="1" applyAlignment="1">
      <alignment horizontal="left" vertical="top"/>
    </xf>
    <xf numFmtId="0" fontId="557" fillId="0" borderId="1" xfId="0" applyFont="1" applyBorder="1" applyAlignment="1">
      <alignment horizontal="left" vertical="top"/>
    </xf>
    <xf numFmtId="0" fontId="558" fillId="0" borderId="1" xfId="0" applyFont="1" applyBorder="1" applyAlignment="1">
      <alignment horizontal="left" vertical="top"/>
    </xf>
    <xf numFmtId="0" fontId="559" fillId="0" borderId="1" xfId="0" applyFont="1" applyBorder="1" applyAlignment="1">
      <alignment horizontal="left" vertical="top"/>
    </xf>
    <xf numFmtId="0" fontId="560" fillId="0" borderId="1" xfId="0" applyFont="1" applyBorder="1" applyAlignment="1">
      <alignment horizontal="left" vertical="top"/>
    </xf>
    <xf numFmtId="0" fontId="564" fillId="0" borderId="1" xfId="0" applyFont="1" applyBorder="1" applyAlignment="1">
      <alignment horizontal="left" vertical="top"/>
    </xf>
    <xf numFmtId="0" fontId="565" fillId="0" borderId="1" xfId="0" applyFont="1" applyBorder="1" applyAlignment="1">
      <alignment horizontal="left" vertical="top"/>
    </xf>
    <xf numFmtId="0" fontId="566" fillId="0" borderId="1" xfId="0" applyFont="1" applyBorder="1" applyAlignment="1">
      <alignment horizontal="left" vertical="top"/>
    </xf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/>
    </xf>
    <xf numFmtId="0" fontId="571" fillId="0" borderId="1" xfId="0" applyFont="1" applyBorder="1" applyAlignment="1">
      <alignment horizontal="left" vertical="top"/>
    </xf>
    <xf numFmtId="0" fontId="573" fillId="0" borderId="2" xfId="0" applyFont="1" applyBorder="1" applyAlignment="1">
      <alignment horizontal="center" vertical="top"/>
    </xf>
    <xf numFmtId="165" fontId="574" fillId="0" borderId="0" xfId="0" applyNumberFormat="1" applyFont="1" applyAlignment="1">
      <alignment horizontal="center" vertical="top"/>
    </xf>
    <xf numFmtId="0" fontId="575" fillId="0" borderId="0" xfId="0" applyFont="1" applyAlignment="1">
      <alignment horizontal="left" vertical="top"/>
    </xf>
    <xf numFmtId="167" fontId="577" fillId="0" borderId="0" xfId="0" applyNumberFormat="1" applyFont="1" applyAlignment="1">
      <alignment horizontal="left" vertical="top"/>
    </xf>
    <xf numFmtId="164" fontId="576" fillId="0" borderId="0" xfId="0" applyNumberFormat="1" applyFont="1" applyAlignment="1">
      <alignment horizontal="left" vertical="top"/>
    </xf>
    <xf numFmtId="0" fontId="580" fillId="0" borderId="1" xfId="0" applyFont="1" applyBorder="1" applyAlignment="1">
      <alignment horizontal="left" vertical="top"/>
    </xf>
    <xf numFmtId="0" fontId="581" fillId="0" borderId="1" xfId="0" applyFont="1" applyBorder="1" applyAlignment="1">
      <alignment horizontal="left" vertical="top"/>
    </xf>
    <xf numFmtId="0" fontId="582" fillId="0" borderId="1" xfId="0" applyFont="1" applyBorder="1" applyAlignment="1">
      <alignment horizontal="left" vertical="top"/>
    </xf>
    <xf numFmtId="0" fontId="583" fillId="0" borderId="1" xfId="0" applyFont="1" applyBorder="1" applyAlignment="1">
      <alignment horizontal="left" vertical="top"/>
    </xf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/>
    </xf>
    <xf numFmtId="0" fontId="589" fillId="0" borderId="1" xfId="0" applyFont="1" applyBorder="1" applyAlignment="1">
      <alignment horizontal="left" vertical="top"/>
    </xf>
    <xf numFmtId="0" fontId="590" fillId="0" borderId="1" xfId="0" applyFont="1" applyBorder="1" applyAlignment="1">
      <alignment horizontal="left" vertical="top"/>
    </xf>
    <xf numFmtId="0" fontId="591" fillId="0" borderId="1" xfId="0" applyFont="1" applyBorder="1" applyAlignment="1">
      <alignment horizontal="left" vertical="top"/>
    </xf>
    <xf numFmtId="0" fontId="592" fillId="0" borderId="1" xfId="0" applyFont="1" applyBorder="1" applyAlignment="1">
      <alignment horizontal="left" vertical="top"/>
    </xf>
    <xf numFmtId="0" fontId="593" fillId="0" borderId="1" xfId="0" applyFont="1" applyBorder="1" applyAlignment="1">
      <alignment horizontal="left" vertical="top"/>
    </xf>
    <xf numFmtId="0" fontId="594" fillId="0" borderId="1" xfId="0" applyFont="1" applyBorder="1" applyAlignment="1">
      <alignment horizontal="left" vertical="top"/>
    </xf>
    <xf numFmtId="0" fontId="595" fillId="0" borderId="1" xfId="0" applyFont="1" applyBorder="1" applyAlignment="1">
      <alignment horizontal="left" vertical="top"/>
    </xf>
    <xf numFmtId="0" fontId="598" fillId="0" borderId="1" xfId="0" applyFont="1" applyBorder="1" applyAlignment="1">
      <alignment horizontal="left" vertical="top"/>
    </xf>
    <xf numFmtId="0" fontId="599" fillId="0" borderId="1" xfId="0" applyFont="1" applyBorder="1" applyAlignment="1">
      <alignment horizontal="left" vertical="top"/>
    </xf>
    <xf numFmtId="0" fontId="600" fillId="0" borderId="1" xfId="0" applyFont="1" applyBorder="1" applyAlignment="1">
      <alignment horizontal="left" vertical="top"/>
    </xf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/>
    </xf>
    <xf numFmtId="0" fontId="603" fillId="0" borderId="1" xfId="0" applyFont="1" applyBorder="1" applyAlignment="1">
      <alignment horizontal="left" vertical="top"/>
    </xf>
    <xf numFmtId="0" fontId="604" fillId="0" borderId="1" xfId="0" applyFont="1" applyBorder="1" applyAlignment="1">
      <alignment horizontal="left" vertical="top"/>
    </xf>
    <xf numFmtId="0" fontId="607" fillId="0" borderId="1" xfId="0" applyFont="1" applyBorder="1" applyAlignment="1">
      <alignment horizontal="left" vertical="top"/>
    </xf>
    <xf numFmtId="0" fontId="608" fillId="0" borderId="1" xfId="0" applyFont="1" applyBorder="1" applyAlignment="1">
      <alignment horizontal="left" vertical="top"/>
    </xf>
    <xf numFmtId="0" fontId="609" fillId="0" borderId="1" xfId="0" applyFont="1" applyBorder="1" applyAlignment="1">
      <alignment horizontal="left" vertical="top"/>
    </xf>
    <xf numFmtId="0" fontId="610" fillId="0" borderId="1" xfId="0" applyFont="1" applyBorder="1" applyAlignment="1">
      <alignment horizontal="left" vertical="top"/>
    </xf>
    <xf numFmtId="0" fontId="611" fillId="0" borderId="1" xfId="0" applyFont="1" applyBorder="1" applyAlignment="1">
      <alignment horizontal="left" vertical="top"/>
    </xf>
    <xf numFmtId="0" fontId="612" fillId="0" borderId="1" xfId="0" applyFont="1" applyBorder="1" applyAlignment="1">
      <alignment horizontal="left" vertical="top"/>
    </xf>
    <xf numFmtId="0" fontId="613" fillId="0" borderId="1" xfId="0" applyFont="1" applyBorder="1" applyAlignment="1">
      <alignment horizontal="left" vertical="top"/>
    </xf>
    <xf numFmtId="0" fontId="618" fillId="0" borderId="2" xfId="0" applyFont="1" applyBorder="1" applyAlignment="1">
      <alignment horizontal="center" vertical="top"/>
    </xf>
    <xf numFmtId="165" fontId="619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437" t="s">
        <v>0</v>
      </c>
      <c r="B1" s="437"/>
      <c r="C1" s="437"/>
      <c r="D1" s="437"/>
      <c r="E1" s="437"/>
      <c r="F1" s="437"/>
      <c r="G1" s="437"/>
      <c r="H1" s="437"/>
      <c r="I1" s="437"/>
    </row>
    <row r="2" spans="1:9" x14ac:dyDescent="0.25">
      <c r="A2" s="437" t="s">
        <v>1</v>
      </c>
      <c r="B2" s="437"/>
      <c r="C2" s="437"/>
      <c r="D2" s="437"/>
      <c r="E2" s="437"/>
      <c r="F2" s="437"/>
      <c r="G2" s="437"/>
      <c r="H2" s="437"/>
      <c r="I2" s="437"/>
    </row>
    <row r="3" spans="1:9" x14ac:dyDescent="0.25">
      <c r="A3" s="437" t="s">
        <v>2</v>
      </c>
      <c r="B3" s="437"/>
      <c r="C3" s="438" t="s">
        <v>3</v>
      </c>
      <c r="D3" s="438"/>
      <c r="E3" s="438"/>
      <c r="F3" s="438"/>
      <c r="G3" s="438"/>
      <c r="H3" s="438"/>
      <c r="I3" s="438"/>
    </row>
    <row r="4" spans="1:9" x14ac:dyDescent="0.25">
      <c r="A4" s="437" t="s">
        <v>4</v>
      </c>
      <c r="B4" s="439"/>
      <c r="C4" s="438"/>
      <c r="D4" s="438"/>
      <c r="E4" s="438"/>
      <c r="F4" s="438"/>
      <c r="G4" s="438"/>
      <c r="H4" s="438"/>
      <c r="I4" s="438"/>
    </row>
    <row r="5" spans="1:9" x14ac:dyDescent="0.25">
      <c r="A5" s="437" t="s">
        <v>5</v>
      </c>
      <c r="B5" s="438"/>
      <c r="C5" s="438"/>
      <c r="D5" s="438"/>
      <c r="E5" s="438"/>
      <c r="F5" s="438"/>
      <c r="G5" s="438"/>
      <c r="H5" s="438"/>
      <c r="I5" s="438"/>
    </row>
    <row r="6" spans="1:9" x14ac:dyDescent="0.25">
      <c r="A6" s="437" t="s">
        <v>6</v>
      </c>
      <c r="B6" s="437"/>
      <c r="C6" s="437"/>
      <c r="D6" s="437"/>
      <c r="E6" s="437"/>
      <c r="F6" s="437"/>
      <c r="G6" s="437"/>
      <c r="H6" s="437"/>
      <c r="I6" s="437"/>
    </row>
    <row r="7" spans="1:9" x14ac:dyDescent="0.25">
      <c r="A7" s="437" t="s">
        <v>7</v>
      </c>
      <c r="B7" s="437"/>
      <c r="C7" s="438"/>
      <c r="D7" s="438"/>
      <c r="E7" s="438"/>
      <c r="F7" s="438"/>
      <c r="G7" s="438"/>
      <c r="H7" s="438"/>
      <c r="I7" s="438"/>
    </row>
    <row r="8" spans="1:9" x14ac:dyDescent="0.25">
      <c r="A8" s="437" t="s">
        <v>8</v>
      </c>
      <c r="B8" s="437"/>
      <c r="C8" s="440" t="s">
        <v>9</v>
      </c>
      <c r="D8" s="440"/>
      <c r="E8" s="440"/>
      <c r="F8" s="440"/>
      <c r="G8" s="440"/>
      <c r="H8" s="440"/>
      <c r="I8" s="440"/>
    </row>
    <row r="9" spans="1:9" x14ac:dyDescent="0.25">
      <c r="A9" s="437" t="s">
        <v>10</v>
      </c>
      <c r="B9" s="437"/>
      <c r="C9" s="441" t="s">
        <v>9</v>
      </c>
      <c r="D9" s="441"/>
      <c r="E9" s="441"/>
      <c r="F9" s="441"/>
      <c r="G9" s="441"/>
      <c r="H9" s="441"/>
      <c r="I9" s="441"/>
    </row>
    <row r="10" spans="1:9" x14ac:dyDescent="0.25">
      <c r="A10" s="437" t="s">
        <v>11</v>
      </c>
      <c r="B10" s="437"/>
      <c r="C10" s="438"/>
      <c r="D10" s="438"/>
      <c r="E10" s="438"/>
      <c r="F10" s="438"/>
      <c r="G10" s="438"/>
      <c r="H10" s="438"/>
      <c r="I10" s="438"/>
    </row>
    <row r="11" spans="1:9" x14ac:dyDescent="0.25">
      <c r="A11" s="437" t="s">
        <v>12</v>
      </c>
      <c r="B11" s="437"/>
      <c r="C11" s="438"/>
      <c r="D11" s="438"/>
      <c r="E11" s="438"/>
      <c r="F11" s="438"/>
      <c r="G11" s="438"/>
      <c r="H11" s="438"/>
      <c r="I11" s="438"/>
    </row>
    <row r="12" spans="1:9" x14ac:dyDescent="0.25">
      <c r="A12" s="437" t="s">
        <v>13</v>
      </c>
      <c r="B12" s="437"/>
      <c r="C12" s="442"/>
      <c r="D12" s="442"/>
      <c r="E12" s="442"/>
      <c r="F12" s="442"/>
      <c r="G12" s="442"/>
      <c r="H12" s="442"/>
      <c r="I12" s="442"/>
    </row>
    <row r="13" spans="1:9" x14ac:dyDescent="0.25">
      <c r="A13" s="437" t="s">
        <v>14</v>
      </c>
      <c r="B13" s="437"/>
      <c r="C13" s="438"/>
      <c r="D13" s="438"/>
      <c r="E13" s="438"/>
      <c r="F13" s="438"/>
      <c r="G13" s="438"/>
      <c r="H13" s="438"/>
      <c r="I13" s="438"/>
    </row>
    <row r="14" spans="1:9" x14ac:dyDescent="0.25">
      <c r="A14" s="437" t="s">
        <v>15</v>
      </c>
      <c r="B14" s="437"/>
      <c r="C14" s="438"/>
      <c r="D14" s="438"/>
      <c r="E14" s="438"/>
      <c r="F14" s="438"/>
      <c r="G14" s="438"/>
      <c r="H14" s="438"/>
      <c r="I14" s="438"/>
    </row>
    <row r="15" spans="1:9" x14ac:dyDescent="0.25">
      <c r="A15" s="437"/>
      <c r="B15" s="437"/>
      <c r="C15" s="437"/>
      <c r="D15" s="437"/>
      <c r="E15" s="437"/>
      <c r="F15" s="437"/>
      <c r="G15" s="437"/>
      <c r="H15" s="437"/>
      <c r="I15" s="437"/>
    </row>
    <row r="16" spans="1:9" x14ac:dyDescent="0.25">
      <c r="A16" s="437"/>
      <c r="B16" s="437"/>
      <c r="C16" s="437"/>
      <c r="D16" s="437"/>
      <c r="E16" s="437"/>
      <c r="F16" s="437"/>
      <c r="G16" s="437"/>
      <c r="H16" s="437"/>
      <c r="I16" s="437"/>
    </row>
    <row r="17" spans="1:9" x14ac:dyDescent="0.25">
      <c r="A17" s="437"/>
      <c r="B17" s="437"/>
      <c r="C17" s="437"/>
      <c r="D17" s="437"/>
      <c r="E17" s="437"/>
      <c r="F17" s="437"/>
      <c r="G17" s="437"/>
      <c r="H17" s="437"/>
      <c r="I17" s="437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workbookViewId="0"/>
  </sheetViews>
  <sheetFormatPr defaultRowHeight="15" x14ac:dyDescent="0.25"/>
  <cols>
    <col min="1" max="1" width="10" customWidth="1"/>
    <col min="2" max="2" width="30" customWidth="1"/>
    <col min="3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24/05/2023</v>
      </c>
    </row>
    <row r="4" spans="1:12" x14ac:dyDescent="0.25">
      <c r="A4" s="1" t="s">
        <v>18</v>
      </c>
      <c r="B4" s="443">
        <f>DADOS!C7</f>
        <v>0</v>
      </c>
      <c r="C4" s="439"/>
      <c r="D4" s="439"/>
      <c r="E4" s="439"/>
      <c r="F4" s="439"/>
      <c r="G4" s="1" t="s">
        <v>19</v>
      </c>
      <c r="H4" s="444" t="str">
        <f>DADOS!C9</f>
        <v/>
      </c>
      <c r="I4" s="439"/>
    </row>
    <row r="5" spans="1:12" x14ac:dyDescent="0.25">
      <c r="A5" s="1" t="s">
        <v>20</v>
      </c>
      <c r="B5" s="445" t="str">
        <f>DADOS!C8</f>
        <v/>
      </c>
      <c r="C5" s="443" t="s">
        <v>9</v>
      </c>
      <c r="D5" s="1" t="s">
        <v>21</v>
      </c>
      <c r="E5" s="443">
        <f>DADOS!C13</f>
        <v>0</v>
      </c>
      <c r="F5" s="443" t="s">
        <v>9</v>
      </c>
      <c r="G5" s="443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446" t="s">
        <v>35</v>
      </c>
      <c r="C8" s="447"/>
      <c r="D8" s="448"/>
      <c r="E8" s="449"/>
      <c r="F8" s="450"/>
      <c r="G8" s="451"/>
      <c r="H8" s="452"/>
      <c r="I8" s="5"/>
      <c r="J8" s="6"/>
      <c r="K8" s="7">
        <f>SUM(K9:K11)</f>
        <v>0</v>
      </c>
      <c r="L8" s="8" t="s">
        <v>36</v>
      </c>
    </row>
    <row r="9" spans="1:12" ht="33.75" x14ac:dyDescent="0.25">
      <c r="A9" s="9" t="s">
        <v>37</v>
      </c>
      <c r="B9" s="10" t="s">
        <v>38</v>
      </c>
      <c r="C9" s="11" t="s">
        <v>39</v>
      </c>
      <c r="D9" s="12">
        <v>10</v>
      </c>
      <c r="E9" s="13">
        <v>350.26</v>
      </c>
      <c r="F9" s="14">
        <v>22.23</v>
      </c>
      <c r="G9" s="15">
        <v>428.12</v>
      </c>
      <c r="H9" s="16"/>
      <c r="I9" s="17">
        <f>ROUND('BDI principal'!D14,2)</f>
        <v>22.23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56.25" x14ac:dyDescent="0.25">
      <c r="A10" s="21" t="s">
        <v>40</v>
      </c>
      <c r="B10" s="22" t="s">
        <v>41</v>
      </c>
      <c r="C10" s="23" t="s">
        <v>42</v>
      </c>
      <c r="D10" s="24">
        <v>3</v>
      </c>
      <c r="E10" s="25">
        <v>699.37</v>
      </c>
      <c r="F10" s="26">
        <v>22.23</v>
      </c>
      <c r="G10" s="27">
        <v>854.84</v>
      </c>
      <c r="H10" s="28"/>
      <c r="I10" s="29">
        <f>ROUND('BDI principal'!D14,2)</f>
        <v>22.23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22.5" x14ac:dyDescent="0.25">
      <c r="A11" s="33" t="s">
        <v>43</v>
      </c>
      <c r="B11" s="34" t="s">
        <v>44</v>
      </c>
      <c r="C11" s="35" t="s">
        <v>45</v>
      </c>
      <c r="D11" s="36">
        <v>3</v>
      </c>
      <c r="E11" s="37">
        <v>1273.2</v>
      </c>
      <c r="F11" s="38">
        <v>22.23</v>
      </c>
      <c r="G11" s="39">
        <v>1556.23</v>
      </c>
      <c r="H11" s="40"/>
      <c r="I11" s="41">
        <f>ROUND('BDI principal'!D14,2)</f>
        <v>22.23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x14ac:dyDescent="0.25">
      <c r="A12" s="45" t="s">
        <v>46</v>
      </c>
      <c r="B12" s="453" t="s">
        <v>47</v>
      </c>
      <c r="C12" s="454"/>
      <c r="D12" s="455"/>
      <c r="E12" s="456"/>
      <c r="F12" s="457"/>
      <c r="G12" s="458"/>
      <c r="H12" s="459"/>
      <c r="I12" s="46"/>
      <c r="J12" s="47"/>
      <c r="K12" s="48">
        <f>SUM(K13:K13)</f>
        <v>0</v>
      </c>
      <c r="L12" s="49" t="s">
        <v>36</v>
      </c>
    </row>
    <row r="13" spans="1:12" x14ac:dyDescent="0.25">
      <c r="A13" s="50" t="s">
        <v>48</v>
      </c>
      <c r="B13" s="51" t="s">
        <v>49</v>
      </c>
      <c r="C13" s="52" t="s">
        <v>50</v>
      </c>
      <c r="D13" s="53">
        <v>96</v>
      </c>
      <c r="E13" s="54">
        <v>109.97</v>
      </c>
      <c r="F13" s="55">
        <v>22.23</v>
      </c>
      <c r="G13" s="56">
        <v>134.41999999999999</v>
      </c>
      <c r="H13" s="57"/>
      <c r="I13" s="58">
        <f>ROUND('BDI principal'!D14,2)</f>
        <v>22.23</v>
      </c>
      <c r="J13" s="59">
        <f>ROUND((ROUND(H13,2)*I13/100)+ROUND(H13,2),2)</f>
        <v>0</v>
      </c>
      <c r="K13" s="60">
        <f>ROUND(D13*J13,2)</f>
        <v>0</v>
      </c>
      <c r="L13" s="61" t="s">
        <v>23</v>
      </c>
    </row>
    <row r="14" spans="1:12" x14ac:dyDescent="0.25">
      <c r="A14" s="62" t="s">
        <v>51</v>
      </c>
      <c r="B14" s="460" t="s">
        <v>52</v>
      </c>
      <c r="C14" s="461"/>
      <c r="D14" s="462"/>
      <c r="E14" s="463"/>
      <c r="F14" s="464"/>
      <c r="G14" s="465"/>
      <c r="H14" s="466"/>
      <c r="I14" s="63"/>
      <c r="J14" s="64"/>
      <c r="K14" s="65">
        <f>SUM(K15:K20)</f>
        <v>0</v>
      </c>
      <c r="L14" s="66" t="s">
        <v>36</v>
      </c>
    </row>
    <row r="15" spans="1:12" ht="33.75" x14ac:dyDescent="0.25">
      <c r="A15" s="67" t="s">
        <v>53</v>
      </c>
      <c r="B15" s="68" t="s">
        <v>54</v>
      </c>
      <c r="C15" s="69" t="s">
        <v>55</v>
      </c>
      <c r="D15" s="70">
        <v>2.9409999999999998</v>
      </c>
      <c r="E15" s="71">
        <v>247.04</v>
      </c>
      <c r="F15" s="72">
        <v>22.23</v>
      </c>
      <c r="G15" s="73">
        <v>301.95999999999998</v>
      </c>
      <c r="H15" s="74"/>
      <c r="I15" s="75">
        <f>ROUND('BDI principal'!D14,2)</f>
        <v>22.23</v>
      </c>
      <c r="J15" s="76">
        <f t="shared" ref="J15:J20" si="0">ROUND((ROUND(H15,2)*I15/100)+ROUND(H15,2),2)</f>
        <v>0</v>
      </c>
      <c r="K15" s="77">
        <f t="shared" ref="K15:K20" si="1">ROUND(D15*J15,2)</f>
        <v>0</v>
      </c>
      <c r="L15" s="78" t="s">
        <v>23</v>
      </c>
    </row>
    <row r="16" spans="1:12" ht="56.25" x14ac:dyDescent="0.25">
      <c r="A16" s="79" t="s">
        <v>56</v>
      </c>
      <c r="B16" s="80" t="s">
        <v>57</v>
      </c>
      <c r="C16" s="81" t="s">
        <v>55</v>
      </c>
      <c r="D16" s="82">
        <v>49.64</v>
      </c>
      <c r="E16" s="83">
        <v>45.68</v>
      </c>
      <c r="F16" s="84">
        <v>22.23</v>
      </c>
      <c r="G16" s="85">
        <v>55.83</v>
      </c>
      <c r="H16" s="86"/>
      <c r="I16" s="87">
        <f>ROUND('BDI principal'!D14,2)</f>
        <v>22.23</v>
      </c>
      <c r="J16" s="88">
        <f t="shared" si="0"/>
        <v>0</v>
      </c>
      <c r="K16" s="89">
        <f t="shared" si="1"/>
        <v>0</v>
      </c>
      <c r="L16" s="90" t="s">
        <v>23</v>
      </c>
    </row>
    <row r="17" spans="1:12" ht="45" x14ac:dyDescent="0.25">
      <c r="A17" s="91" t="s">
        <v>58</v>
      </c>
      <c r="B17" s="92" t="s">
        <v>59</v>
      </c>
      <c r="C17" s="93" t="s">
        <v>39</v>
      </c>
      <c r="D17" s="94">
        <v>56</v>
      </c>
      <c r="E17" s="95">
        <v>188.27</v>
      </c>
      <c r="F17" s="96">
        <v>22.23</v>
      </c>
      <c r="G17" s="97">
        <v>230.12</v>
      </c>
      <c r="H17" s="98"/>
      <c r="I17" s="99">
        <f>ROUND('BDI principal'!D14,2)</f>
        <v>22.23</v>
      </c>
      <c r="J17" s="100">
        <f t="shared" si="0"/>
        <v>0</v>
      </c>
      <c r="K17" s="101">
        <f t="shared" si="1"/>
        <v>0</v>
      </c>
      <c r="L17" s="102" t="s">
        <v>23</v>
      </c>
    </row>
    <row r="18" spans="1:12" ht="56.25" x14ac:dyDescent="0.25">
      <c r="A18" s="103" t="s">
        <v>60</v>
      </c>
      <c r="B18" s="104" t="s">
        <v>61</v>
      </c>
      <c r="C18" s="105" t="s">
        <v>55</v>
      </c>
      <c r="D18" s="106">
        <v>49.64</v>
      </c>
      <c r="E18" s="107">
        <v>666.42</v>
      </c>
      <c r="F18" s="108">
        <v>22.23</v>
      </c>
      <c r="G18" s="109">
        <v>814.57</v>
      </c>
      <c r="H18" s="110"/>
      <c r="I18" s="111">
        <f>ROUND('BDI principal'!D14,2)</f>
        <v>22.23</v>
      </c>
      <c r="J18" s="112">
        <f t="shared" si="0"/>
        <v>0</v>
      </c>
      <c r="K18" s="113">
        <f t="shared" si="1"/>
        <v>0</v>
      </c>
      <c r="L18" s="114" t="s">
        <v>23</v>
      </c>
    </row>
    <row r="19" spans="1:12" ht="33.75" x14ac:dyDescent="0.25">
      <c r="A19" s="115" t="s">
        <v>62</v>
      </c>
      <c r="B19" s="116" t="s">
        <v>63</v>
      </c>
      <c r="C19" s="117" t="s">
        <v>64</v>
      </c>
      <c r="D19" s="118">
        <v>113.8</v>
      </c>
      <c r="E19" s="119">
        <v>16.95</v>
      </c>
      <c r="F19" s="120">
        <v>22.23</v>
      </c>
      <c r="G19" s="121">
        <v>20.72</v>
      </c>
      <c r="H19" s="122"/>
      <c r="I19" s="123">
        <f>ROUND('BDI principal'!D14,2)</f>
        <v>22.23</v>
      </c>
      <c r="J19" s="124">
        <f t="shared" si="0"/>
        <v>0</v>
      </c>
      <c r="K19" s="125">
        <f t="shared" si="1"/>
        <v>0</v>
      </c>
      <c r="L19" s="126" t="s">
        <v>23</v>
      </c>
    </row>
    <row r="20" spans="1:12" ht="33.75" x14ac:dyDescent="0.25">
      <c r="A20" s="127" t="s">
        <v>65</v>
      </c>
      <c r="B20" s="128" t="s">
        <v>66</v>
      </c>
      <c r="C20" s="129" t="s">
        <v>64</v>
      </c>
      <c r="D20" s="130">
        <v>617.29999999999995</v>
      </c>
      <c r="E20" s="131">
        <v>14.99</v>
      </c>
      <c r="F20" s="132">
        <v>22.23</v>
      </c>
      <c r="G20" s="133">
        <v>18.32</v>
      </c>
      <c r="H20" s="134"/>
      <c r="I20" s="135">
        <f>ROUND('BDI principal'!D14,2)</f>
        <v>22.23</v>
      </c>
      <c r="J20" s="136">
        <f t="shared" si="0"/>
        <v>0</v>
      </c>
      <c r="K20" s="137">
        <f t="shared" si="1"/>
        <v>0</v>
      </c>
      <c r="L20" s="138" t="s">
        <v>23</v>
      </c>
    </row>
    <row r="21" spans="1:12" x14ac:dyDescent="0.25">
      <c r="A21" s="139" t="s">
        <v>67</v>
      </c>
      <c r="B21" s="467" t="s">
        <v>68</v>
      </c>
      <c r="C21" s="468"/>
      <c r="D21" s="469"/>
      <c r="E21" s="470"/>
      <c r="F21" s="471"/>
      <c r="G21" s="472"/>
      <c r="H21" s="473"/>
      <c r="I21" s="140"/>
      <c r="J21" s="141"/>
      <c r="K21" s="142">
        <f>SUM(K22:K28)</f>
        <v>0</v>
      </c>
      <c r="L21" s="143" t="s">
        <v>36</v>
      </c>
    </row>
    <row r="22" spans="1:12" ht="56.25" x14ac:dyDescent="0.25">
      <c r="A22" s="144" t="s">
        <v>69</v>
      </c>
      <c r="B22" s="145" t="s">
        <v>70</v>
      </c>
      <c r="C22" s="146" t="s">
        <v>39</v>
      </c>
      <c r="D22" s="147">
        <v>176.62</v>
      </c>
      <c r="E22" s="148">
        <v>112.95</v>
      </c>
      <c r="F22" s="149">
        <v>22.23</v>
      </c>
      <c r="G22" s="150">
        <v>138.06</v>
      </c>
      <c r="H22" s="151"/>
      <c r="I22" s="152">
        <f>ROUND('BDI principal'!D14,2)</f>
        <v>22.23</v>
      </c>
      <c r="J22" s="153">
        <f t="shared" ref="J22:J28" si="2">ROUND((ROUND(H22,2)*I22/100)+ROUND(H22,2),2)</f>
        <v>0</v>
      </c>
      <c r="K22" s="154">
        <f t="shared" ref="K22:K28" si="3">ROUND(D22*J22,2)</f>
        <v>0</v>
      </c>
      <c r="L22" s="155" t="s">
        <v>23</v>
      </c>
    </row>
    <row r="23" spans="1:12" ht="45" x14ac:dyDescent="0.25">
      <c r="A23" s="156" t="s">
        <v>71</v>
      </c>
      <c r="B23" s="157" t="s">
        <v>72</v>
      </c>
      <c r="C23" s="158" t="s">
        <v>73</v>
      </c>
      <c r="D23" s="159">
        <v>19.29</v>
      </c>
      <c r="E23" s="160">
        <v>659.67</v>
      </c>
      <c r="F23" s="161">
        <v>22.23</v>
      </c>
      <c r="G23" s="162">
        <v>806.31</v>
      </c>
      <c r="H23" s="163"/>
      <c r="I23" s="164">
        <f>ROUND('BDI principal'!D14,2)</f>
        <v>22.23</v>
      </c>
      <c r="J23" s="165">
        <f t="shared" si="2"/>
        <v>0</v>
      </c>
      <c r="K23" s="166">
        <f t="shared" si="3"/>
        <v>0</v>
      </c>
      <c r="L23" s="167" t="s">
        <v>23</v>
      </c>
    </row>
    <row r="24" spans="1:12" ht="45" x14ac:dyDescent="0.25">
      <c r="A24" s="168" t="s">
        <v>74</v>
      </c>
      <c r="B24" s="169" t="s">
        <v>75</v>
      </c>
      <c r="C24" s="170" t="s">
        <v>64</v>
      </c>
      <c r="D24" s="171">
        <v>9.3000000000000007</v>
      </c>
      <c r="E24" s="172">
        <v>16.22</v>
      </c>
      <c r="F24" s="173">
        <v>22.23</v>
      </c>
      <c r="G24" s="174">
        <v>19.829999999999998</v>
      </c>
      <c r="H24" s="175"/>
      <c r="I24" s="176">
        <f>ROUND('BDI principal'!D14,2)</f>
        <v>22.23</v>
      </c>
      <c r="J24" s="177">
        <f t="shared" si="2"/>
        <v>0</v>
      </c>
      <c r="K24" s="178">
        <f t="shared" si="3"/>
        <v>0</v>
      </c>
      <c r="L24" s="179" t="s">
        <v>23</v>
      </c>
    </row>
    <row r="25" spans="1:12" ht="33.75" x14ac:dyDescent="0.25">
      <c r="A25" s="180" t="s">
        <v>76</v>
      </c>
      <c r="B25" s="181" t="s">
        <v>77</v>
      </c>
      <c r="C25" s="182" t="s">
        <v>64</v>
      </c>
      <c r="D25" s="183">
        <v>203.9</v>
      </c>
      <c r="E25" s="184">
        <v>15.37</v>
      </c>
      <c r="F25" s="185">
        <v>22.23</v>
      </c>
      <c r="G25" s="186">
        <v>18.79</v>
      </c>
      <c r="H25" s="187"/>
      <c r="I25" s="188">
        <f>ROUND('BDI principal'!D14,2)</f>
        <v>22.23</v>
      </c>
      <c r="J25" s="189">
        <f t="shared" si="2"/>
        <v>0</v>
      </c>
      <c r="K25" s="190">
        <f t="shared" si="3"/>
        <v>0</v>
      </c>
      <c r="L25" s="191" t="s">
        <v>23</v>
      </c>
    </row>
    <row r="26" spans="1:12" ht="33.75" x14ac:dyDescent="0.25">
      <c r="A26" s="192" t="s">
        <v>78</v>
      </c>
      <c r="B26" s="193" t="s">
        <v>79</v>
      </c>
      <c r="C26" s="194" t="s">
        <v>64</v>
      </c>
      <c r="D26" s="195">
        <v>530.5</v>
      </c>
      <c r="E26" s="196">
        <v>13.72</v>
      </c>
      <c r="F26" s="197">
        <v>22.23</v>
      </c>
      <c r="G26" s="198">
        <v>16.77</v>
      </c>
      <c r="H26" s="199"/>
      <c r="I26" s="200">
        <f>ROUND('BDI principal'!D14,2)</f>
        <v>22.23</v>
      </c>
      <c r="J26" s="201">
        <f t="shared" si="2"/>
        <v>0</v>
      </c>
      <c r="K26" s="202">
        <f t="shared" si="3"/>
        <v>0</v>
      </c>
      <c r="L26" s="203" t="s">
        <v>23</v>
      </c>
    </row>
    <row r="27" spans="1:12" ht="33.75" x14ac:dyDescent="0.25">
      <c r="A27" s="204" t="s">
        <v>80</v>
      </c>
      <c r="B27" s="205" t="s">
        <v>81</v>
      </c>
      <c r="C27" s="206" t="s">
        <v>64</v>
      </c>
      <c r="D27" s="207">
        <v>57.9</v>
      </c>
      <c r="E27" s="208">
        <v>11.58</v>
      </c>
      <c r="F27" s="209">
        <v>22.23</v>
      </c>
      <c r="G27" s="210">
        <v>14.15</v>
      </c>
      <c r="H27" s="211"/>
      <c r="I27" s="212">
        <f>ROUND('BDI principal'!D14,2)</f>
        <v>22.23</v>
      </c>
      <c r="J27" s="213">
        <f t="shared" si="2"/>
        <v>0</v>
      </c>
      <c r="K27" s="214">
        <f t="shared" si="3"/>
        <v>0</v>
      </c>
      <c r="L27" s="215" t="s">
        <v>23</v>
      </c>
    </row>
    <row r="28" spans="1:12" ht="33.75" x14ac:dyDescent="0.25">
      <c r="A28" s="216" t="s">
        <v>82</v>
      </c>
      <c r="B28" s="217" t="s">
        <v>83</v>
      </c>
      <c r="C28" s="218" t="s">
        <v>64</v>
      </c>
      <c r="D28" s="219">
        <v>341</v>
      </c>
      <c r="E28" s="220">
        <v>10.96</v>
      </c>
      <c r="F28" s="221">
        <v>22.23</v>
      </c>
      <c r="G28" s="222">
        <v>13.4</v>
      </c>
      <c r="H28" s="223"/>
      <c r="I28" s="224">
        <f>ROUND('BDI principal'!D14,2)</f>
        <v>22.23</v>
      </c>
      <c r="J28" s="225">
        <f t="shared" si="2"/>
        <v>0</v>
      </c>
      <c r="K28" s="226">
        <f t="shared" si="3"/>
        <v>0</v>
      </c>
      <c r="L28" s="227" t="s">
        <v>23</v>
      </c>
    </row>
    <row r="29" spans="1:12" x14ac:dyDescent="0.25">
      <c r="A29" s="228" t="s">
        <v>84</v>
      </c>
      <c r="B29" s="474" t="s">
        <v>85</v>
      </c>
      <c r="C29" s="475"/>
      <c r="D29" s="476"/>
      <c r="E29" s="477"/>
      <c r="F29" s="478"/>
      <c r="G29" s="479"/>
      <c r="H29" s="480"/>
      <c r="I29" s="229"/>
      <c r="J29" s="230"/>
      <c r="K29" s="231">
        <f>SUM(K30:K32)</f>
        <v>0</v>
      </c>
      <c r="L29" s="232" t="s">
        <v>36</v>
      </c>
    </row>
    <row r="30" spans="1:12" ht="45" x14ac:dyDescent="0.25">
      <c r="A30" s="233" t="s">
        <v>86</v>
      </c>
      <c r="B30" s="234" t="s">
        <v>87</v>
      </c>
      <c r="C30" s="235" t="s">
        <v>39</v>
      </c>
      <c r="D30" s="236">
        <v>93.88</v>
      </c>
      <c r="E30" s="237">
        <v>111.38</v>
      </c>
      <c r="F30" s="238">
        <v>22.23</v>
      </c>
      <c r="G30" s="239">
        <v>136.13999999999999</v>
      </c>
      <c r="H30" s="240"/>
      <c r="I30" s="241">
        <f>ROUND('BDI principal'!D14,2)</f>
        <v>22.23</v>
      </c>
      <c r="J30" s="242">
        <f>ROUND((ROUND(H30,2)*I30/100)+ROUND(H30,2),2)</f>
        <v>0</v>
      </c>
      <c r="K30" s="243">
        <f>ROUND(D30*J30,2)</f>
        <v>0</v>
      </c>
      <c r="L30" s="244" t="s">
        <v>23</v>
      </c>
    </row>
    <row r="31" spans="1:12" ht="56.25" x14ac:dyDescent="0.25">
      <c r="A31" s="245" t="s">
        <v>88</v>
      </c>
      <c r="B31" s="246" t="s">
        <v>89</v>
      </c>
      <c r="C31" s="247" t="s">
        <v>90</v>
      </c>
      <c r="D31" s="248">
        <v>32.25</v>
      </c>
      <c r="E31" s="249">
        <v>218.9</v>
      </c>
      <c r="F31" s="250">
        <v>22.23</v>
      </c>
      <c r="G31" s="251">
        <v>267.56</v>
      </c>
      <c r="H31" s="252"/>
      <c r="I31" s="253">
        <f>ROUND('BDI principal'!D14,2)</f>
        <v>22.23</v>
      </c>
      <c r="J31" s="254">
        <f>ROUND((ROUND(H31,2)*I31/100)+ROUND(H31,2),2)</f>
        <v>0</v>
      </c>
      <c r="K31" s="255">
        <f>ROUND(D31*J31,2)</f>
        <v>0</v>
      </c>
      <c r="L31" s="256" t="s">
        <v>23</v>
      </c>
    </row>
    <row r="32" spans="1:12" ht="33.75" x14ac:dyDescent="0.25">
      <c r="A32" s="257" t="s">
        <v>91</v>
      </c>
      <c r="B32" s="258" t="s">
        <v>92</v>
      </c>
      <c r="C32" s="259" t="s">
        <v>93</v>
      </c>
      <c r="D32" s="260">
        <v>93.88</v>
      </c>
      <c r="E32" s="261">
        <v>26.49</v>
      </c>
      <c r="F32" s="262">
        <v>22.23</v>
      </c>
      <c r="G32" s="263">
        <v>32.380000000000003</v>
      </c>
      <c r="H32" s="264"/>
      <c r="I32" s="265">
        <f>ROUND('BDI principal'!D14,2)</f>
        <v>22.23</v>
      </c>
      <c r="J32" s="266">
        <f>ROUND((ROUND(H32,2)*I32/100)+ROUND(H32,2),2)</f>
        <v>0</v>
      </c>
      <c r="K32" s="267">
        <f>ROUND(D32*J32,2)</f>
        <v>0</v>
      </c>
      <c r="L32" s="268" t="s">
        <v>23</v>
      </c>
    </row>
    <row r="33" spans="1:11" x14ac:dyDescent="0.25">
      <c r="A33" s="481" t="s">
        <v>94</v>
      </c>
      <c r="B33" s="439"/>
      <c r="C33" s="439"/>
      <c r="D33" s="439"/>
      <c r="E33" s="439"/>
      <c r="F33" s="439"/>
      <c r="G33" s="439"/>
      <c r="H33" s="439"/>
      <c r="I33" s="439"/>
      <c r="J33" s="482">
        <f>K8+K12+K14+K21+K29</f>
        <v>0</v>
      </c>
      <c r="K33" s="439"/>
    </row>
    <row r="35" spans="1:11" x14ac:dyDescent="0.25">
      <c r="A35" s="483" t="s">
        <v>95</v>
      </c>
      <c r="B35" s="439"/>
      <c r="C35" s="439"/>
      <c r="D35" s="439"/>
      <c r="E35" s="439"/>
      <c r="F35" s="439"/>
    </row>
    <row r="36" spans="1:11" x14ac:dyDescent="0.25">
      <c r="A36" s="484" t="s">
        <v>96</v>
      </c>
      <c r="B36" s="439"/>
      <c r="C36" s="439"/>
      <c r="D36" s="439"/>
      <c r="E36" s="439"/>
      <c r="F36" s="439"/>
    </row>
    <row r="43" spans="1:11" x14ac:dyDescent="0.25">
      <c r="E43" s="485">
        <f>DADOS!C11</f>
        <v>0</v>
      </c>
      <c r="F43" s="485"/>
      <c r="G43" s="485"/>
      <c r="H43" s="485"/>
      <c r="I43" s="485"/>
    </row>
    <row r="44" spans="1:11" x14ac:dyDescent="0.25">
      <c r="E44" s="486">
        <f>DADOS!C12</f>
        <v>0</v>
      </c>
      <c r="F44" s="439"/>
      <c r="G44" s="439"/>
      <c r="H44" s="439"/>
      <c r="I44" s="439"/>
    </row>
  </sheetData>
  <sheetProtection password="BF59" sheet="1" objects="1" scenarios="1" selectLockedCells="1"/>
  <mergeCells count="15">
    <mergeCell ref="J33:K33"/>
    <mergeCell ref="A35:F35"/>
    <mergeCell ref="A36:F36"/>
    <mergeCell ref="E43:I43"/>
    <mergeCell ref="E44:I44"/>
    <mergeCell ref="B12:H12"/>
    <mergeCell ref="B14:H14"/>
    <mergeCell ref="B21:H21"/>
    <mergeCell ref="B29:H29"/>
    <mergeCell ref="A33:I33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/>
  </sheetViews>
  <sheetFormatPr defaultRowHeight="15" x14ac:dyDescent="0.25"/>
  <cols>
    <col min="1" max="1" width="10" customWidth="1"/>
    <col min="2" max="2" width="50" customWidth="1"/>
    <col min="3" max="11" width="15" customWidth="1"/>
  </cols>
  <sheetData>
    <row r="1" spans="1:11" x14ac:dyDescent="0.25">
      <c r="A1" s="269" t="s">
        <v>0</v>
      </c>
    </row>
    <row r="2" spans="1:11" x14ac:dyDescent="0.25">
      <c r="A2" s="269" t="s">
        <v>16</v>
      </c>
    </row>
    <row r="3" spans="1:11" x14ac:dyDescent="0.25">
      <c r="A3" s="269" t="s">
        <v>17</v>
      </c>
      <c r="B3" s="2" t="str">
        <f>DADOS!C3</f>
        <v>24/05/2023</v>
      </c>
    </row>
    <row r="4" spans="1:11" x14ac:dyDescent="0.25">
      <c r="A4" s="269" t="s">
        <v>18</v>
      </c>
      <c r="B4" s="487">
        <f>DADOS!C7</f>
        <v>0</v>
      </c>
      <c r="C4" s="439"/>
      <c r="D4" s="439"/>
      <c r="E4" s="439"/>
      <c r="F4" s="439"/>
      <c r="G4" s="269" t="s">
        <v>19</v>
      </c>
      <c r="H4" s="488" t="str">
        <f>DADOS!C9</f>
        <v/>
      </c>
      <c r="I4" s="439"/>
    </row>
    <row r="5" spans="1:11" x14ac:dyDescent="0.25">
      <c r="A5" s="269" t="s">
        <v>20</v>
      </c>
      <c r="B5" s="489" t="str">
        <f>DADOS!C8</f>
        <v/>
      </c>
      <c r="C5" s="487" t="s">
        <v>9</v>
      </c>
      <c r="D5" s="269" t="s">
        <v>21</v>
      </c>
      <c r="E5" s="487">
        <f>DADOS!C13</f>
        <v>0</v>
      </c>
      <c r="F5" s="487" t="s">
        <v>9</v>
      </c>
      <c r="G5" s="487" t="s">
        <v>9</v>
      </c>
      <c r="H5" s="269" t="s">
        <v>22</v>
      </c>
      <c r="I5" s="269">
        <f>DADOS!C14</f>
        <v>0</v>
      </c>
    </row>
    <row r="7" spans="1:11" x14ac:dyDescent="0.25">
      <c r="A7" s="270" t="s">
        <v>23</v>
      </c>
      <c r="B7" s="271" t="s">
        <v>36</v>
      </c>
      <c r="C7" s="272" t="s">
        <v>33</v>
      </c>
      <c r="D7" s="273" t="s">
        <v>97</v>
      </c>
      <c r="E7" s="274" t="s">
        <v>98</v>
      </c>
      <c r="F7" s="275" t="s">
        <v>99</v>
      </c>
      <c r="G7" s="276" t="s">
        <v>100</v>
      </c>
      <c r="H7" s="277" t="s">
        <v>101</v>
      </c>
      <c r="I7" s="278" t="s">
        <v>102</v>
      </c>
      <c r="J7" s="279" t="s">
        <v>103</v>
      </c>
      <c r="K7" s="280" t="s">
        <v>104</v>
      </c>
    </row>
    <row r="8" spans="1:11" x14ac:dyDescent="0.25">
      <c r="A8" s="281" t="s">
        <v>34</v>
      </c>
      <c r="B8" s="282" t="s">
        <v>35</v>
      </c>
      <c r="C8" s="436">
        <f>Orçamento!K8</f>
        <v>0</v>
      </c>
      <c r="D8" s="283">
        <v>35</v>
      </c>
      <c r="E8" s="284">
        <f>C8*D8/100</f>
        <v>0</v>
      </c>
      <c r="F8" s="285">
        <v>35</v>
      </c>
      <c r="G8" s="286">
        <f>C8*F8/100</f>
        <v>0</v>
      </c>
      <c r="H8" s="287">
        <v>30</v>
      </c>
      <c r="I8" s="288">
        <f>C8*H8/100</f>
        <v>0</v>
      </c>
      <c r="J8" s="289">
        <f t="shared" ref="J8:K12" si="0">D8+F8+H8</f>
        <v>100</v>
      </c>
      <c r="K8" s="290">
        <f t="shared" si="0"/>
        <v>0</v>
      </c>
    </row>
    <row r="9" spans="1:11" x14ac:dyDescent="0.25">
      <c r="A9" s="291" t="s">
        <v>46</v>
      </c>
      <c r="B9" s="292" t="s">
        <v>47</v>
      </c>
      <c r="C9" s="436">
        <f>Orçamento!K12</f>
        <v>0</v>
      </c>
      <c r="D9" s="293">
        <v>35</v>
      </c>
      <c r="E9" s="294">
        <f>C9*D9/100</f>
        <v>0</v>
      </c>
      <c r="F9" s="295">
        <v>35</v>
      </c>
      <c r="G9" s="296">
        <f>C9*F9/100</f>
        <v>0</v>
      </c>
      <c r="H9" s="297">
        <v>30</v>
      </c>
      <c r="I9" s="298">
        <f>C9*H9/100</f>
        <v>0</v>
      </c>
      <c r="J9" s="299">
        <f t="shared" si="0"/>
        <v>100</v>
      </c>
      <c r="K9" s="300">
        <f t="shared" si="0"/>
        <v>0</v>
      </c>
    </row>
    <row r="10" spans="1:11" x14ac:dyDescent="0.25">
      <c r="A10" s="301" t="s">
        <v>51</v>
      </c>
      <c r="B10" s="302" t="s">
        <v>52</v>
      </c>
      <c r="C10" s="436">
        <f>Orçamento!K14</f>
        <v>0</v>
      </c>
      <c r="D10" s="303">
        <v>80</v>
      </c>
      <c r="E10" s="304">
        <f>C10*D10/100</f>
        <v>0</v>
      </c>
      <c r="F10" s="305">
        <v>20</v>
      </c>
      <c r="G10" s="306">
        <f>C10*F10/100</f>
        <v>0</v>
      </c>
      <c r="H10" s="307">
        <v>0</v>
      </c>
      <c r="I10" s="308">
        <f>C10*H10/100</f>
        <v>0</v>
      </c>
      <c r="J10" s="309">
        <f t="shared" si="0"/>
        <v>100</v>
      </c>
      <c r="K10" s="310">
        <f t="shared" si="0"/>
        <v>0</v>
      </c>
    </row>
    <row r="11" spans="1:11" x14ac:dyDescent="0.25">
      <c r="A11" s="311" t="s">
        <v>67</v>
      </c>
      <c r="B11" s="312" t="s">
        <v>68</v>
      </c>
      <c r="C11" s="436">
        <f>Orçamento!K21</f>
        <v>0</v>
      </c>
      <c r="D11" s="313">
        <v>0</v>
      </c>
      <c r="E11" s="314">
        <f>C11*D11/100</f>
        <v>0</v>
      </c>
      <c r="F11" s="315">
        <v>80</v>
      </c>
      <c r="G11" s="316">
        <f>C11*F11/100</f>
        <v>0</v>
      </c>
      <c r="H11" s="317">
        <v>20</v>
      </c>
      <c r="I11" s="318">
        <f>C11*H11/100</f>
        <v>0</v>
      </c>
      <c r="J11" s="319">
        <f t="shared" si="0"/>
        <v>100</v>
      </c>
      <c r="K11" s="320">
        <f t="shared" si="0"/>
        <v>0</v>
      </c>
    </row>
    <row r="12" spans="1:11" x14ac:dyDescent="0.25">
      <c r="A12" s="321" t="s">
        <v>84</v>
      </c>
      <c r="B12" s="322" t="s">
        <v>85</v>
      </c>
      <c r="C12" s="436">
        <f>Orçamento!K29</f>
        <v>0</v>
      </c>
      <c r="D12" s="323">
        <v>0</v>
      </c>
      <c r="E12" s="324">
        <f>C12*D12/100</f>
        <v>0</v>
      </c>
      <c r="F12" s="325">
        <v>0</v>
      </c>
      <c r="G12" s="326">
        <f>C12*F12/100</f>
        <v>0</v>
      </c>
      <c r="H12" s="327">
        <v>100</v>
      </c>
      <c r="I12" s="328">
        <f>C12*H12/100</f>
        <v>0</v>
      </c>
      <c r="J12" s="329">
        <f t="shared" si="0"/>
        <v>100</v>
      </c>
      <c r="K12" s="330">
        <f t="shared" si="0"/>
        <v>0</v>
      </c>
    </row>
    <row r="13" spans="1:11" x14ac:dyDescent="0.25">
      <c r="A13" s="496" t="s">
        <v>105</v>
      </c>
      <c r="B13" s="497"/>
      <c r="C13" s="331">
        <f>SUM(C8:C12)</f>
        <v>0</v>
      </c>
      <c r="D13" s="490">
        <f>SUM(E8:E12)</f>
        <v>0</v>
      </c>
      <c r="E13" s="491"/>
      <c r="F13" s="492">
        <f>SUM(G8:G12)</f>
        <v>0</v>
      </c>
      <c r="G13" s="493"/>
      <c r="H13" s="494">
        <f>SUM(I8:I12)</f>
        <v>0</v>
      </c>
      <c r="I13" s="495"/>
      <c r="J13" s="332" t="e">
        <f>(K13/C13)*100</f>
        <v>#DIV/0!</v>
      </c>
      <c r="K13" s="333">
        <f>SUM(K8:K12)</f>
        <v>0</v>
      </c>
    </row>
  </sheetData>
  <sheetProtection password="BF59" sheet="1" objects="1" scenarios="1" selectLockedCells="1"/>
  <mergeCells count="8">
    <mergeCell ref="B4:F4"/>
    <mergeCell ref="H4:I4"/>
    <mergeCell ref="B5:C5"/>
    <mergeCell ref="E5:G5"/>
    <mergeCell ref="D13:E13"/>
    <mergeCell ref="F13:G13"/>
    <mergeCell ref="H13:I13"/>
    <mergeCell ref="A13:B13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34" t="s">
        <v>0</v>
      </c>
    </row>
    <row r="2" spans="1:10" x14ac:dyDescent="0.25">
      <c r="A2" s="334" t="s">
        <v>16</v>
      </c>
    </row>
    <row r="3" spans="1:10" x14ac:dyDescent="0.25">
      <c r="A3" s="334" t="s">
        <v>17</v>
      </c>
      <c r="B3" s="2" t="str">
        <f>DADOS!C3</f>
        <v>24/05/2023</v>
      </c>
    </row>
    <row r="4" spans="1:10" x14ac:dyDescent="0.25">
      <c r="A4" s="334" t="s">
        <v>18</v>
      </c>
      <c r="B4" s="498">
        <f>DADOS!C7</f>
        <v>0</v>
      </c>
      <c r="C4" s="439"/>
      <c r="D4" s="439"/>
      <c r="E4" s="439"/>
      <c r="F4" s="439"/>
      <c r="G4" s="334" t="s">
        <v>19</v>
      </c>
      <c r="H4" s="499" t="str">
        <f>DADOS!C9</f>
        <v/>
      </c>
      <c r="I4" s="439"/>
    </row>
    <row r="5" spans="1:10" x14ac:dyDescent="0.25">
      <c r="A5" s="334" t="s">
        <v>20</v>
      </c>
      <c r="B5" s="500" t="str">
        <f>DADOS!C8</f>
        <v/>
      </c>
      <c r="C5" s="498" t="s">
        <v>9</v>
      </c>
      <c r="D5" s="334" t="s">
        <v>21</v>
      </c>
      <c r="E5" s="498">
        <f>DADOS!C13</f>
        <v>0</v>
      </c>
      <c r="F5" s="498" t="s">
        <v>9</v>
      </c>
      <c r="G5" s="498" t="s">
        <v>9</v>
      </c>
      <c r="H5" s="334" t="s">
        <v>22</v>
      </c>
      <c r="I5" s="334">
        <f>DADOS!C14</f>
        <v>0</v>
      </c>
    </row>
    <row r="7" spans="1:10" x14ac:dyDescent="0.25">
      <c r="A7" s="335" t="s">
        <v>23</v>
      </c>
      <c r="B7" s="336" t="s">
        <v>106</v>
      </c>
      <c r="C7" s="337" t="s">
        <v>107</v>
      </c>
      <c r="D7" s="338" t="s">
        <v>108</v>
      </c>
      <c r="E7" s="501" t="s">
        <v>109</v>
      </c>
      <c r="F7" s="502"/>
      <c r="G7" s="503"/>
      <c r="H7" s="504"/>
      <c r="I7" s="505"/>
    </row>
    <row r="8" spans="1:10" x14ac:dyDescent="0.25">
      <c r="A8" s="339" t="s">
        <v>110</v>
      </c>
      <c r="B8" s="340">
        <v>3</v>
      </c>
      <c r="C8" s="341">
        <v>5.5</v>
      </c>
      <c r="D8" s="342">
        <v>4</v>
      </c>
      <c r="E8" s="506" t="s">
        <v>111</v>
      </c>
      <c r="F8" s="507"/>
      <c r="G8" s="508"/>
      <c r="H8" s="509"/>
      <c r="I8" s="510"/>
      <c r="J8" s="343">
        <f t="shared" ref="J8:J13" si="0">D8/100</f>
        <v>0.04</v>
      </c>
    </row>
    <row r="9" spans="1:10" x14ac:dyDescent="0.25">
      <c r="A9" s="344" t="s">
        <v>112</v>
      </c>
      <c r="B9" s="345">
        <v>0.8</v>
      </c>
      <c r="C9" s="346">
        <v>1</v>
      </c>
      <c r="D9" s="347">
        <v>0.8</v>
      </c>
      <c r="E9" s="511" t="s">
        <v>113</v>
      </c>
      <c r="F9" s="512"/>
      <c r="G9" s="513"/>
      <c r="H9" s="514"/>
      <c r="I9" s="515"/>
      <c r="J9" s="348">
        <f t="shared" si="0"/>
        <v>8.0000000000000002E-3</v>
      </c>
    </row>
    <row r="10" spans="1:10" x14ac:dyDescent="0.25">
      <c r="A10" s="349" t="s">
        <v>114</v>
      </c>
      <c r="B10" s="350">
        <v>0.97</v>
      </c>
      <c r="C10" s="351">
        <v>1.27</v>
      </c>
      <c r="D10" s="352">
        <v>1.27</v>
      </c>
      <c r="E10" s="516" t="s">
        <v>115</v>
      </c>
      <c r="F10" s="517"/>
      <c r="G10" s="518"/>
      <c r="H10" s="519"/>
      <c r="I10" s="520"/>
      <c r="J10" s="353">
        <f t="shared" si="0"/>
        <v>1.2699999999999999E-2</v>
      </c>
    </row>
    <row r="11" spans="1:10" x14ac:dyDescent="0.25">
      <c r="A11" s="354" t="s">
        <v>116</v>
      </c>
      <c r="B11" s="355">
        <v>0.59</v>
      </c>
      <c r="C11" s="356">
        <v>1.39</v>
      </c>
      <c r="D11" s="357">
        <v>1.23</v>
      </c>
      <c r="E11" s="521" t="s">
        <v>117</v>
      </c>
      <c r="F11" s="522"/>
      <c r="G11" s="523"/>
      <c r="H11" s="524"/>
      <c r="I11" s="525"/>
      <c r="J11" s="358">
        <f t="shared" si="0"/>
        <v>1.23E-2</v>
      </c>
    </row>
    <row r="12" spans="1:10" x14ac:dyDescent="0.25">
      <c r="A12" s="359" t="s">
        <v>118</v>
      </c>
      <c r="B12" s="360">
        <v>6.16</v>
      </c>
      <c r="C12" s="361">
        <v>8.9600000000000009</v>
      </c>
      <c r="D12" s="362">
        <v>7.4</v>
      </c>
      <c r="E12" s="526" t="s">
        <v>119</v>
      </c>
      <c r="F12" s="527"/>
      <c r="G12" s="528"/>
      <c r="H12" s="529"/>
      <c r="I12" s="530"/>
      <c r="J12" s="363">
        <f t="shared" si="0"/>
        <v>7.400000000000001E-2</v>
      </c>
    </row>
    <row r="13" spans="1:10" x14ac:dyDescent="0.25">
      <c r="A13" s="364" t="s">
        <v>120</v>
      </c>
      <c r="B13" s="365">
        <v>5.65</v>
      </c>
      <c r="C13" s="366">
        <v>10.65</v>
      </c>
      <c r="D13" s="367">
        <f>I15+I18+I19</f>
        <v>5.65</v>
      </c>
      <c r="E13" s="531" t="s">
        <v>121</v>
      </c>
      <c r="F13" s="532"/>
      <c r="G13" s="533"/>
      <c r="H13" s="534"/>
      <c r="I13" s="535"/>
      <c r="J13" s="368">
        <f t="shared" si="0"/>
        <v>5.6500000000000002E-2</v>
      </c>
    </row>
    <row r="14" spans="1:10" x14ac:dyDescent="0.25">
      <c r="C14" s="369" t="s">
        <v>122</v>
      </c>
      <c r="D14" s="370">
        <f>ROUND(((((1+J8+J9+J10)*(1+J11)*(1+J12)/(1-J15-J18))-1)*100),2)</f>
        <v>22.23</v>
      </c>
    </row>
    <row r="15" spans="1:10" x14ac:dyDescent="0.25">
      <c r="F15" s="536" t="s">
        <v>123</v>
      </c>
      <c r="G15" s="537"/>
      <c r="H15" s="538"/>
      <c r="I15" s="371">
        <v>3.65</v>
      </c>
      <c r="J15" s="372">
        <f>I15/100</f>
        <v>3.6499999999999998E-2</v>
      </c>
    </row>
    <row r="16" spans="1:10" x14ac:dyDescent="0.25">
      <c r="F16" s="539" t="s">
        <v>124</v>
      </c>
      <c r="G16" s="540"/>
      <c r="H16" s="541"/>
      <c r="I16" s="373">
        <v>2</v>
      </c>
      <c r="J16" s="374">
        <f>I16/100</f>
        <v>0.02</v>
      </c>
    </row>
    <row r="17" spans="5:10" x14ac:dyDescent="0.25">
      <c r="F17" s="542" t="s">
        <v>125</v>
      </c>
      <c r="G17" s="543"/>
      <c r="H17" s="544"/>
      <c r="I17" s="375">
        <v>100</v>
      </c>
    </row>
    <row r="18" spans="5:10" x14ac:dyDescent="0.25">
      <c r="F18" s="545" t="s">
        <v>126</v>
      </c>
      <c r="G18" s="546"/>
      <c r="H18" s="547"/>
      <c r="I18" s="376">
        <f>((I17*I16)/100)</f>
        <v>2</v>
      </c>
      <c r="J18" s="377">
        <f>I18/100</f>
        <v>0.02</v>
      </c>
    </row>
    <row r="19" spans="5:10" x14ac:dyDescent="0.25">
      <c r="F19" s="548" t="s">
        <v>127</v>
      </c>
      <c r="G19" s="549"/>
      <c r="H19" s="550"/>
      <c r="I19" s="378">
        <v>0</v>
      </c>
    </row>
    <row r="29" spans="5:10" x14ac:dyDescent="0.25">
      <c r="E29" s="551">
        <f>DADOS!C11</f>
        <v>0</v>
      </c>
      <c r="F29" s="551"/>
      <c r="G29" s="551"/>
      <c r="H29" s="551"/>
      <c r="I29" s="551"/>
    </row>
    <row r="30" spans="5:10" x14ac:dyDescent="0.25">
      <c r="E30" s="552">
        <f>DADOS!C12</f>
        <v>0</v>
      </c>
      <c r="F30" s="439"/>
      <c r="G30" s="439"/>
      <c r="H30" s="439"/>
      <c r="I30" s="439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79" t="s">
        <v>0</v>
      </c>
    </row>
    <row r="2" spans="1:10" x14ac:dyDescent="0.25">
      <c r="A2" s="379" t="s">
        <v>16</v>
      </c>
    </row>
    <row r="3" spans="1:10" x14ac:dyDescent="0.25">
      <c r="A3" s="379" t="s">
        <v>17</v>
      </c>
      <c r="B3" s="2" t="str">
        <f>DADOS!C3</f>
        <v>24/05/2023</v>
      </c>
    </row>
    <row r="4" spans="1:10" x14ac:dyDescent="0.25">
      <c r="A4" s="379" t="s">
        <v>18</v>
      </c>
      <c r="B4" s="553">
        <f>DADOS!C7</f>
        <v>0</v>
      </c>
      <c r="C4" s="439"/>
      <c r="D4" s="439"/>
      <c r="E4" s="439"/>
      <c r="F4" s="439"/>
      <c r="G4" s="379" t="s">
        <v>19</v>
      </c>
      <c r="H4" s="554" t="str">
        <f>DADOS!C9</f>
        <v/>
      </c>
      <c r="I4" s="439"/>
    </row>
    <row r="5" spans="1:10" x14ac:dyDescent="0.25">
      <c r="A5" s="379" t="s">
        <v>20</v>
      </c>
      <c r="B5" s="555" t="str">
        <f>DADOS!C8</f>
        <v/>
      </c>
      <c r="C5" s="553" t="s">
        <v>9</v>
      </c>
      <c r="D5" s="379" t="s">
        <v>21</v>
      </c>
      <c r="E5" s="553">
        <f>DADOS!C13</f>
        <v>0</v>
      </c>
      <c r="F5" s="553" t="s">
        <v>9</v>
      </c>
      <c r="G5" s="553" t="s">
        <v>9</v>
      </c>
      <c r="H5" s="379" t="s">
        <v>22</v>
      </c>
      <c r="I5" s="379">
        <f>DADOS!C14</f>
        <v>0</v>
      </c>
    </row>
    <row r="7" spans="1:10" x14ac:dyDescent="0.25">
      <c r="A7" s="380" t="s">
        <v>23</v>
      </c>
      <c r="B7" s="381" t="s">
        <v>106</v>
      </c>
      <c r="C7" s="382" t="s">
        <v>107</v>
      </c>
      <c r="D7" s="383" t="s">
        <v>108</v>
      </c>
      <c r="E7" s="556" t="s">
        <v>109</v>
      </c>
      <c r="F7" s="557"/>
      <c r="G7" s="558"/>
      <c r="H7" s="559"/>
      <c r="I7" s="560"/>
    </row>
    <row r="8" spans="1:10" x14ac:dyDescent="0.25">
      <c r="A8" s="384" t="s">
        <v>110</v>
      </c>
      <c r="B8" s="385">
        <v>1.5</v>
      </c>
      <c r="C8" s="386">
        <v>4.49</v>
      </c>
      <c r="D8" s="387">
        <v>0</v>
      </c>
      <c r="E8" s="561" t="s">
        <v>111</v>
      </c>
      <c r="F8" s="562"/>
      <c r="G8" s="563"/>
      <c r="H8" s="564"/>
      <c r="I8" s="565"/>
      <c r="J8" s="388">
        <f t="shared" ref="J8:J13" si="0">D8/100</f>
        <v>0</v>
      </c>
    </row>
    <row r="9" spans="1:10" x14ac:dyDescent="0.25">
      <c r="A9" s="389" t="s">
        <v>112</v>
      </c>
      <c r="B9" s="390">
        <v>0.3</v>
      </c>
      <c r="C9" s="391">
        <v>0.82</v>
      </c>
      <c r="D9" s="392">
        <v>0</v>
      </c>
      <c r="E9" s="566" t="s">
        <v>113</v>
      </c>
      <c r="F9" s="567"/>
      <c r="G9" s="568"/>
      <c r="H9" s="569"/>
      <c r="I9" s="570"/>
      <c r="J9" s="393">
        <f t="shared" si="0"/>
        <v>0</v>
      </c>
    </row>
    <row r="10" spans="1:10" x14ac:dyDescent="0.25">
      <c r="A10" s="394" t="s">
        <v>114</v>
      </c>
      <c r="B10" s="395">
        <v>0.56000000000000005</v>
      </c>
      <c r="C10" s="396">
        <v>0.89</v>
      </c>
      <c r="D10" s="397">
        <v>0</v>
      </c>
      <c r="E10" s="571" t="s">
        <v>115</v>
      </c>
      <c r="F10" s="572"/>
      <c r="G10" s="573"/>
      <c r="H10" s="574"/>
      <c r="I10" s="575"/>
      <c r="J10" s="398">
        <f t="shared" si="0"/>
        <v>0</v>
      </c>
    </row>
    <row r="11" spans="1:10" x14ac:dyDescent="0.25">
      <c r="A11" s="399" t="s">
        <v>116</v>
      </c>
      <c r="B11" s="400">
        <v>0.85</v>
      </c>
      <c r="C11" s="401">
        <v>1.1100000000000001</v>
      </c>
      <c r="D11" s="402">
        <v>0</v>
      </c>
      <c r="E11" s="576" t="s">
        <v>117</v>
      </c>
      <c r="F11" s="577"/>
      <c r="G11" s="578"/>
      <c r="H11" s="579"/>
      <c r="I11" s="580"/>
      <c r="J11" s="403">
        <f t="shared" si="0"/>
        <v>0</v>
      </c>
    </row>
    <row r="12" spans="1:10" x14ac:dyDescent="0.25">
      <c r="A12" s="404" t="s">
        <v>118</v>
      </c>
      <c r="B12" s="405">
        <v>3.5</v>
      </c>
      <c r="C12" s="406">
        <v>6.22</v>
      </c>
      <c r="D12" s="407">
        <v>0</v>
      </c>
      <c r="E12" s="581" t="s">
        <v>119</v>
      </c>
      <c r="F12" s="582"/>
      <c r="G12" s="583"/>
      <c r="H12" s="584"/>
      <c r="I12" s="585"/>
      <c r="J12" s="408">
        <f t="shared" si="0"/>
        <v>0</v>
      </c>
    </row>
    <row r="13" spans="1:10" x14ac:dyDescent="0.25">
      <c r="A13" s="409" t="s">
        <v>120</v>
      </c>
      <c r="B13" s="410">
        <v>5.65</v>
      </c>
      <c r="C13" s="411">
        <v>10.65</v>
      </c>
      <c r="D13" s="412">
        <f>I15+I16</f>
        <v>3.65</v>
      </c>
      <c r="E13" s="586" t="s">
        <v>121</v>
      </c>
      <c r="F13" s="587"/>
      <c r="G13" s="588"/>
      <c r="H13" s="589"/>
      <c r="I13" s="590"/>
      <c r="J13" s="413">
        <f t="shared" si="0"/>
        <v>3.6499999999999998E-2</v>
      </c>
    </row>
    <row r="14" spans="1:10" x14ac:dyDescent="0.25">
      <c r="C14" s="414" t="s">
        <v>122</v>
      </c>
      <c r="D14" s="415">
        <f>ROUND(((((1+J8+J9+J10)*(1+J11)*(1+J12)/(1-J13))-1)*100),2)</f>
        <v>3.79</v>
      </c>
    </row>
    <row r="15" spans="1:10" x14ac:dyDescent="0.25">
      <c r="F15" s="591" t="s">
        <v>123</v>
      </c>
      <c r="G15" s="592"/>
      <c r="H15" s="593"/>
      <c r="I15" s="416">
        <v>3.65</v>
      </c>
      <c r="J15" s="417">
        <f>I15/100</f>
        <v>3.6499999999999998E-2</v>
      </c>
    </row>
    <row r="16" spans="1:10" x14ac:dyDescent="0.25">
      <c r="F16" s="594" t="s">
        <v>127</v>
      </c>
      <c r="G16" s="595"/>
      <c r="H16" s="596"/>
      <c r="I16" s="418">
        <v>0</v>
      </c>
    </row>
    <row r="26" spans="5:9" x14ac:dyDescent="0.25">
      <c r="E26" s="597">
        <f>DADOS!C11</f>
        <v>0</v>
      </c>
      <c r="F26" s="597"/>
      <c r="G26" s="597"/>
      <c r="H26" s="597"/>
      <c r="I26" s="597"/>
    </row>
    <row r="27" spans="5:9" x14ac:dyDescent="0.25">
      <c r="E27" s="598">
        <f>DADOS!C12</f>
        <v>0</v>
      </c>
      <c r="F27" s="439"/>
      <c r="G27" s="439"/>
      <c r="H27" s="439"/>
      <c r="I27" s="439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419" t="s">
        <v>0</v>
      </c>
    </row>
    <row r="2" spans="1:9" x14ac:dyDescent="0.25">
      <c r="A2" s="419" t="s">
        <v>16</v>
      </c>
    </row>
    <row r="3" spans="1:9" x14ac:dyDescent="0.25">
      <c r="A3" s="419" t="s">
        <v>17</v>
      </c>
      <c r="B3" s="2" t="str">
        <f>DADOS!C3</f>
        <v>24/05/2023</v>
      </c>
    </row>
    <row r="4" spans="1:9" x14ac:dyDescent="0.25">
      <c r="A4" s="419" t="s">
        <v>18</v>
      </c>
      <c r="B4" s="599">
        <f>DADOS!C7</f>
        <v>0</v>
      </c>
      <c r="C4" s="439"/>
      <c r="D4" s="439"/>
      <c r="E4" s="439"/>
      <c r="F4" s="439"/>
      <c r="G4" s="419" t="s">
        <v>19</v>
      </c>
      <c r="H4" s="600" t="str">
        <f>DADOS!C9</f>
        <v/>
      </c>
      <c r="I4" s="439"/>
    </row>
    <row r="5" spans="1:9" x14ac:dyDescent="0.25">
      <c r="A5" s="419" t="s">
        <v>20</v>
      </c>
      <c r="B5" s="601" t="str">
        <f>DADOS!C8</f>
        <v/>
      </c>
      <c r="C5" s="599" t="s">
        <v>9</v>
      </c>
      <c r="D5" s="419" t="s">
        <v>21</v>
      </c>
      <c r="E5" s="599">
        <f>DADOS!C13</f>
        <v>0</v>
      </c>
      <c r="F5" s="599" t="s">
        <v>9</v>
      </c>
      <c r="G5" s="599" t="s">
        <v>9</v>
      </c>
      <c r="H5" s="419" t="s">
        <v>22</v>
      </c>
      <c r="I5" s="419">
        <f>DADOS!C14</f>
        <v>0</v>
      </c>
    </row>
    <row r="8" spans="1:9" x14ac:dyDescent="0.25">
      <c r="A8" s="420" t="s">
        <v>128</v>
      </c>
      <c r="B8" s="421">
        <v>1.1428</v>
      </c>
      <c r="C8" s="602" t="s">
        <v>129</v>
      </c>
      <c r="D8" s="603"/>
      <c r="E8" s="604"/>
      <c r="F8" s="605"/>
      <c r="G8" s="606"/>
      <c r="H8" s="607"/>
      <c r="I8" s="608"/>
    </row>
    <row r="9" spans="1:9" x14ac:dyDescent="0.25">
      <c r="A9" s="422" t="s">
        <v>130</v>
      </c>
      <c r="B9" s="423">
        <v>0.2</v>
      </c>
      <c r="C9" s="609" t="s">
        <v>131</v>
      </c>
      <c r="D9" s="610"/>
      <c r="E9" s="611"/>
      <c r="F9" s="612"/>
      <c r="G9" s="613"/>
      <c r="H9" s="614"/>
      <c r="I9" s="615"/>
    </row>
    <row r="10" spans="1:9" x14ac:dyDescent="0.25">
      <c r="A10" s="424" t="s">
        <v>132</v>
      </c>
      <c r="B10" s="425">
        <v>0.12</v>
      </c>
      <c r="C10" s="616" t="s">
        <v>133</v>
      </c>
      <c r="D10" s="617"/>
      <c r="E10" s="618"/>
      <c r="F10" s="619"/>
      <c r="G10" s="620"/>
      <c r="H10" s="621"/>
      <c r="I10" s="622"/>
    </row>
    <row r="11" spans="1:9" x14ac:dyDescent="0.25">
      <c r="A11" s="426" t="s">
        <v>134</v>
      </c>
      <c r="B11" s="427">
        <v>0</v>
      </c>
      <c r="C11" s="623" t="s">
        <v>135</v>
      </c>
      <c r="D11" s="624"/>
      <c r="E11" s="625"/>
      <c r="F11" s="626"/>
      <c r="G11" s="627"/>
      <c r="H11" s="628"/>
      <c r="I11" s="629"/>
    </row>
    <row r="12" spans="1:9" x14ac:dyDescent="0.25">
      <c r="A12" s="428" t="s">
        <v>136</v>
      </c>
      <c r="B12" s="429">
        <f>(((1+B8+B9)*(1+B10))/(1-B11))</f>
        <v>2.6239360000000009</v>
      </c>
      <c r="C12" s="439" t="s">
        <v>137</v>
      </c>
      <c r="D12" s="439"/>
      <c r="E12" s="439"/>
      <c r="F12" s="439"/>
      <c r="G12" s="439"/>
      <c r="H12" s="439"/>
      <c r="I12" s="439"/>
    </row>
    <row r="13" spans="1:9" x14ac:dyDescent="0.25">
      <c r="A13" s="430" t="s">
        <v>138</v>
      </c>
      <c r="B13" s="431">
        <f>((1+B10)/(1-B11))</f>
        <v>1.1200000000000001</v>
      </c>
      <c r="C13" s="439" t="s">
        <v>139</v>
      </c>
      <c r="D13" s="439"/>
      <c r="E13" s="439"/>
      <c r="F13" s="439"/>
      <c r="G13" s="439"/>
      <c r="H13" s="439"/>
      <c r="I13" s="439"/>
    </row>
    <row r="23" spans="5:9" x14ac:dyDescent="0.25">
      <c r="E23" s="630">
        <f>DADOS!C11</f>
        <v>0</v>
      </c>
      <c r="F23" s="630"/>
      <c r="G23" s="630"/>
      <c r="H23" s="630"/>
      <c r="I23" s="630"/>
    </row>
    <row r="24" spans="5:9" x14ac:dyDescent="0.25">
      <c r="E24" s="631">
        <f>DADOS!C12</f>
        <v>0</v>
      </c>
      <c r="F24" s="439"/>
      <c r="G24" s="439"/>
      <c r="H24" s="439"/>
      <c r="I24" s="439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432">
        <f>'BDI principal'!D14</f>
        <v>22.23</v>
      </c>
    </row>
    <row r="2" spans="1:1" x14ac:dyDescent="0.25">
      <c r="A2" s="433">
        <f>'BDI equipamentos'!D14</f>
        <v>3.79</v>
      </c>
    </row>
    <row r="3" spans="1:1" x14ac:dyDescent="0.25">
      <c r="A3" s="434">
        <f>'BDI Diferenciado'!B12</f>
        <v>2.6239360000000009</v>
      </c>
    </row>
    <row r="4" spans="1:1" x14ac:dyDescent="0.25">
      <c r="A4" s="435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equipamentos</vt:lpstr>
      <vt:lpstr>BDI Diferenciado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2023-05-24T16:19:26Z</dcterms:created>
  <dcterms:modified xsi:type="dcterms:W3CDTF">2023-05-26T12:00:00Z</dcterms:modified>
</cp:coreProperties>
</file>